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Ф\ЗАГАЛЬНА ПАПКА\Comp-OF\Мои документы\Порядок денний засідання виконкому\2024\На сайт\29.03.2024\"/>
    </mc:Choice>
  </mc:AlternateContent>
  <bookViews>
    <workbookView xWindow="0" yWindow="0" windowWidth="28800" windowHeight="12210"/>
  </bookViews>
  <sheets>
    <sheet name="Додаток 3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4" i="4" l="1"/>
  <c r="F93" i="4"/>
  <c r="G93" i="4"/>
  <c r="G97" i="4" l="1"/>
  <c r="F97" i="4"/>
  <c r="D94" i="4"/>
  <c r="D98" i="4"/>
  <c r="D92" i="4"/>
  <c r="G96" i="4"/>
  <c r="F96" i="4"/>
  <c r="E192" i="4" l="1"/>
  <c r="E30" i="4"/>
  <c r="D86" i="4" l="1"/>
  <c r="D260" i="4" l="1"/>
  <c r="D259" i="4"/>
  <c r="D258" i="4"/>
  <c r="D36" i="4" l="1"/>
  <c r="E249" i="4" l="1"/>
  <c r="E47" i="4"/>
  <c r="D210" i="4" l="1"/>
  <c r="F27" i="4" l="1"/>
  <c r="G27" i="4"/>
  <c r="D213" i="4" l="1"/>
  <c r="D216" i="4" l="1"/>
  <c r="F138" i="4" l="1"/>
  <c r="G264" i="4" l="1"/>
  <c r="F264" i="4"/>
  <c r="G263" i="4"/>
  <c r="F263" i="4"/>
  <c r="G262" i="4"/>
  <c r="F262" i="4"/>
  <c r="E261" i="4"/>
  <c r="D261" i="4"/>
  <c r="G260" i="4"/>
  <c r="F260" i="4"/>
  <c r="G259" i="4"/>
  <c r="F259" i="4"/>
  <c r="G258" i="4"/>
  <c r="F258" i="4"/>
  <c r="E257" i="4"/>
  <c r="D257" i="4"/>
  <c r="G256" i="4"/>
  <c r="F256" i="4"/>
  <c r="G255" i="4"/>
  <c r="F255" i="4"/>
  <c r="G254" i="4"/>
  <c r="F254" i="4"/>
  <c r="E253" i="4"/>
  <c r="D253" i="4"/>
  <c r="G252" i="4"/>
  <c r="F252" i="4"/>
  <c r="G251" i="4"/>
  <c r="F251" i="4"/>
  <c r="G250" i="4"/>
  <c r="F250" i="4"/>
  <c r="D249" i="4"/>
  <c r="G248" i="4"/>
  <c r="F248" i="4"/>
  <c r="G247" i="4"/>
  <c r="F247" i="4"/>
  <c r="G246" i="4"/>
  <c r="F246" i="4"/>
  <c r="E245" i="4"/>
  <c r="D245" i="4"/>
  <c r="G243" i="4"/>
  <c r="F243" i="4"/>
  <c r="G242" i="4"/>
  <c r="F242" i="4"/>
  <c r="G241" i="4"/>
  <c r="F241" i="4"/>
  <c r="G240" i="4"/>
  <c r="F240" i="4"/>
  <c r="G238" i="4"/>
  <c r="F238" i="4"/>
  <c r="G237" i="4"/>
  <c r="F237" i="4"/>
  <c r="G236" i="4"/>
  <c r="F236" i="4"/>
  <c r="E235" i="4"/>
  <c r="D235" i="4"/>
  <c r="G234" i="4"/>
  <c r="F234" i="4"/>
  <c r="G233" i="4"/>
  <c r="F233" i="4"/>
  <c r="E232" i="4"/>
  <c r="D232" i="4"/>
  <c r="G231" i="4"/>
  <c r="F231" i="4"/>
  <c r="G230" i="4"/>
  <c r="F230" i="4"/>
  <c r="E229" i="4"/>
  <c r="D229" i="4"/>
  <c r="G228" i="4"/>
  <c r="F228" i="4"/>
  <c r="G227" i="4"/>
  <c r="F227" i="4"/>
  <c r="E226" i="4"/>
  <c r="D226" i="4"/>
  <c r="G224" i="4"/>
  <c r="F224" i="4"/>
  <c r="G223" i="4"/>
  <c r="F223" i="4"/>
  <c r="G222" i="4"/>
  <c r="F222" i="4"/>
  <c r="E221" i="4"/>
  <c r="D221" i="4"/>
  <c r="G219" i="4"/>
  <c r="F219" i="4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4" i="4"/>
  <c r="F204" i="4"/>
  <c r="G203" i="4"/>
  <c r="F203" i="4"/>
  <c r="G202" i="4"/>
  <c r="F202" i="4"/>
  <c r="G201" i="4"/>
  <c r="F201" i="4"/>
  <c r="E200" i="4"/>
  <c r="D200" i="4"/>
  <c r="G199" i="4"/>
  <c r="F199" i="4"/>
  <c r="G198" i="4"/>
  <c r="F198" i="4"/>
  <c r="G197" i="4"/>
  <c r="F197" i="4"/>
  <c r="G196" i="4"/>
  <c r="F196" i="4"/>
  <c r="G195" i="4"/>
  <c r="F195" i="4"/>
  <c r="G194" i="4"/>
  <c r="F194" i="4"/>
  <c r="G193" i="4"/>
  <c r="F193" i="4"/>
  <c r="D192" i="4"/>
  <c r="E190" i="4"/>
  <c r="D190" i="4"/>
  <c r="G189" i="4"/>
  <c r="F189" i="4"/>
  <c r="G188" i="4"/>
  <c r="F188" i="4"/>
  <c r="G187" i="4"/>
  <c r="F187" i="4"/>
  <c r="G186" i="4"/>
  <c r="F186" i="4"/>
  <c r="G185" i="4"/>
  <c r="F185" i="4"/>
  <c r="G184" i="4"/>
  <c r="F184" i="4"/>
  <c r="G183" i="4"/>
  <c r="F183" i="4"/>
  <c r="G180" i="4"/>
  <c r="F180" i="4"/>
  <c r="G179" i="4"/>
  <c r="F179" i="4"/>
  <c r="G178" i="4"/>
  <c r="F178" i="4"/>
  <c r="E177" i="4"/>
  <c r="E175" i="4" s="1"/>
  <c r="D177" i="4"/>
  <c r="D175" i="4" s="1"/>
  <c r="G176" i="4"/>
  <c r="F176" i="4"/>
  <c r="E174" i="4"/>
  <c r="E181" i="4" s="1"/>
  <c r="D174" i="4"/>
  <c r="D181" i="4" s="1"/>
  <c r="G173" i="4"/>
  <c r="F173" i="4"/>
  <c r="G172" i="4"/>
  <c r="F172" i="4"/>
  <c r="G171" i="4"/>
  <c r="F171" i="4"/>
  <c r="G170" i="4"/>
  <c r="F170" i="4"/>
  <c r="G169" i="4"/>
  <c r="F169" i="4"/>
  <c r="G166" i="4"/>
  <c r="F166" i="4"/>
  <c r="G165" i="4"/>
  <c r="F165" i="4"/>
  <c r="E164" i="4"/>
  <c r="D164" i="4"/>
  <c r="G163" i="4"/>
  <c r="F163" i="4"/>
  <c r="G162" i="4"/>
  <c r="F162" i="4"/>
  <c r="E161" i="4"/>
  <c r="D161" i="4"/>
  <c r="G159" i="4"/>
  <c r="F159" i="4"/>
  <c r="G158" i="4"/>
  <c r="F158" i="4"/>
  <c r="E157" i="4"/>
  <c r="D157" i="4"/>
  <c r="G156" i="4"/>
  <c r="F156" i="4"/>
  <c r="G155" i="4"/>
  <c r="F155" i="4"/>
  <c r="G154" i="4"/>
  <c r="F154" i="4"/>
  <c r="E153" i="4"/>
  <c r="D153" i="4"/>
  <c r="G152" i="4"/>
  <c r="F152" i="4"/>
  <c r="G151" i="4"/>
  <c r="F151" i="4"/>
  <c r="G150" i="4"/>
  <c r="F150" i="4"/>
  <c r="G149" i="4"/>
  <c r="F149" i="4"/>
  <c r="G148" i="4"/>
  <c r="F148" i="4"/>
  <c r="G147" i="4"/>
  <c r="F147" i="4"/>
  <c r="E146" i="4"/>
  <c r="D146" i="4"/>
  <c r="G143" i="4"/>
  <c r="F143" i="4"/>
  <c r="G142" i="4"/>
  <c r="F142" i="4"/>
  <c r="G141" i="4"/>
  <c r="F141" i="4"/>
  <c r="G140" i="4"/>
  <c r="F140" i="4"/>
  <c r="E139" i="4"/>
  <c r="D139" i="4"/>
  <c r="G138" i="4"/>
  <c r="G137" i="4"/>
  <c r="F137" i="4"/>
  <c r="G136" i="4"/>
  <c r="F136" i="4"/>
  <c r="G129" i="4"/>
  <c r="F129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1" i="4"/>
  <c r="F121" i="4"/>
  <c r="G120" i="4"/>
  <c r="F120" i="4"/>
  <c r="G119" i="4"/>
  <c r="F119" i="4"/>
  <c r="G118" i="4"/>
  <c r="F118" i="4"/>
  <c r="E117" i="4"/>
  <c r="D117" i="4"/>
  <c r="G116" i="4"/>
  <c r="F116" i="4"/>
  <c r="G115" i="4"/>
  <c r="F115" i="4"/>
  <c r="G114" i="4"/>
  <c r="F114" i="4"/>
  <c r="E113" i="4"/>
  <c r="D113" i="4"/>
  <c r="G112" i="4"/>
  <c r="F112" i="4"/>
  <c r="G111" i="4"/>
  <c r="F111" i="4"/>
  <c r="G110" i="4"/>
  <c r="F110" i="4"/>
  <c r="G109" i="4"/>
  <c r="F109" i="4"/>
  <c r="G107" i="4"/>
  <c r="F107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E98" i="4"/>
  <c r="G95" i="4"/>
  <c r="F95" i="4"/>
  <c r="G94" i="4"/>
  <c r="F94" i="4"/>
  <c r="G92" i="4"/>
  <c r="F92" i="4"/>
  <c r="G91" i="4"/>
  <c r="F91" i="4"/>
  <c r="G90" i="4"/>
  <c r="F90" i="4"/>
  <c r="G89" i="4"/>
  <c r="F89" i="4"/>
  <c r="G88" i="4"/>
  <c r="F88" i="4"/>
  <c r="G87" i="4"/>
  <c r="F87" i="4"/>
  <c r="E86" i="4"/>
  <c r="G85" i="4"/>
  <c r="F85" i="4"/>
  <c r="G84" i="4"/>
  <c r="F84" i="4"/>
  <c r="G83" i="4"/>
  <c r="F83" i="4"/>
  <c r="G82" i="4"/>
  <c r="F82" i="4"/>
  <c r="G81" i="4"/>
  <c r="F81" i="4"/>
  <c r="G80" i="4"/>
  <c r="F80" i="4"/>
  <c r="G79" i="4"/>
  <c r="F79" i="4"/>
  <c r="E78" i="4"/>
  <c r="D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D47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E36" i="4"/>
  <c r="G35" i="4"/>
  <c r="F35" i="4"/>
  <c r="G34" i="4"/>
  <c r="F34" i="4"/>
  <c r="G33" i="4"/>
  <c r="F33" i="4"/>
  <c r="G32" i="4"/>
  <c r="F32" i="4"/>
  <c r="G31" i="4"/>
  <c r="F31" i="4"/>
  <c r="D30" i="4"/>
  <c r="D133" i="4" s="1"/>
  <c r="G29" i="4"/>
  <c r="F29" i="4"/>
  <c r="G28" i="4"/>
  <c r="F28" i="4"/>
  <c r="G26" i="4"/>
  <c r="F26" i="4"/>
  <c r="D134" i="4" l="1"/>
  <c r="E134" i="4"/>
  <c r="D160" i="4"/>
  <c r="E160" i="4"/>
  <c r="E167" i="4" s="1"/>
  <c r="D225" i="4"/>
  <c r="E225" i="4"/>
  <c r="G78" i="4"/>
  <c r="G117" i="4"/>
  <c r="G146" i="4"/>
  <c r="G164" i="4"/>
  <c r="G221" i="4"/>
  <c r="G229" i="4"/>
  <c r="G235" i="4"/>
  <c r="G249" i="4"/>
  <c r="G253" i="4"/>
  <c r="G261" i="4"/>
  <c r="G139" i="4"/>
  <c r="G153" i="4"/>
  <c r="G161" i="4"/>
  <c r="G175" i="4"/>
  <c r="G177" i="4"/>
  <c r="G226" i="4"/>
  <c r="G232" i="4"/>
  <c r="G200" i="4"/>
  <c r="G192" i="4"/>
  <c r="E133" i="4"/>
  <c r="G257" i="4"/>
  <c r="G245" i="4"/>
  <c r="G190" i="4"/>
  <c r="G157" i="4"/>
  <c r="G113" i="4"/>
  <c r="G86" i="4"/>
  <c r="G98" i="4"/>
  <c r="G47" i="4"/>
  <c r="F47" i="4"/>
  <c r="F78" i="4"/>
  <c r="F86" i="4"/>
  <c r="F98" i="4"/>
  <c r="F113" i="4"/>
  <c r="F117" i="4"/>
  <c r="F139" i="4"/>
  <c r="F146" i="4"/>
  <c r="F153" i="4"/>
  <c r="F157" i="4"/>
  <c r="D167" i="4"/>
  <c r="F161" i="4"/>
  <c r="F164" i="4"/>
  <c r="F175" i="4"/>
  <c r="F177" i="4"/>
  <c r="F190" i="4"/>
  <c r="F192" i="4"/>
  <c r="F200" i="4"/>
  <c r="F221" i="4"/>
  <c r="F226" i="4"/>
  <c r="F229" i="4"/>
  <c r="F232" i="4"/>
  <c r="F235" i="4"/>
  <c r="F245" i="4"/>
  <c r="F249" i="4"/>
  <c r="F253" i="4"/>
  <c r="F257" i="4"/>
  <c r="F261" i="4"/>
  <c r="G181" i="4"/>
  <c r="F181" i="4"/>
  <c r="E46" i="4"/>
  <c r="E108" i="4" s="1"/>
  <c r="F30" i="4"/>
  <c r="F36" i="4"/>
  <c r="D46" i="4"/>
  <c r="F174" i="4"/>
  <c r="G30" i="4"/>
  <c r="G36" i="4"/>
  <c r="G174" i="4"/>
  <c r="D108" i="4" l="1"/>
  <c r="D122" i="4" s="1"/>
  <c r="D130" i="4" s="1"/>
  <c r="D132" i="4" s="1"/>
  <c r="E122" i="4"/>
  <c r="E130" i="4" s="1"/>
  <c r="E131" i="4" s="1"/>
  <c r="F160" i="4"/>
  <c r="G160" i="4"/>
  <c r="F225" i="4"/>
  <c r="G225" i="4"/>
  <c r="G133" i="4"/>
  <c r="G167" i="4"/>
  <c r="F133" i="4"/>
  <c r="F134" i="4"/>
  <c r="F167" i="4"/>
  <c r="G134" i="4"/>
  <c r="F46" i="4"/>
  <c r="G46" i="4"/>
  <c r="E144" i="4" l="1"/>
  <c r="E132" i="4"/>
  <c r="F108" i="4"/>
  <c r="G108" i="4"/>
  <c r="G122" i="4" l="1"/>
  <c r="F122" i="4"/>
  <c r="G130" i="4" l="1"/>
  <c r="D144" i="4"/>
  <c r="D131" i="4"/>
  <c r="F130" i="4"/>
  <c r="G131" i="4" l="1"/>
  <c r="F131" i="4"/>
  <c r="G144" i="4"/>
  <c r="F144" i="4"/>
  <c r="G132" i="4"/>
  <c r="F132" i="4"/>
</calcChain>
</file>

<file path=xl/sharedStrings.xml><?xml version="1.0" encoding="utf-8"?>
<sst xmlns="http://schemas.openxmlformats.org/spreadsheetml/2006/main" count="450" uniqueCount="421">
  <si>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</si>
  <si>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</si>
  <si>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</si>
  <si>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</si>
  <si>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</si>
  <si>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</si>
  <si>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</si>
  <si>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</si>
  <si>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</si>
  <si>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</si>
  <si>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</si>
  <si>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</si>
  <si>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</si>
  <si>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</si>
  <si>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</si>
  <si>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</si>
  <si>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Основні фінансові показники підприємства</t>
  </si>
  <si>
    <t>Код рядка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</si>
  <si>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</si>
  <si>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</si>
  <si>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</si>
  <si>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</si>
  <si>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</si>
  <si>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</si>
  <si>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</si>
  <si>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</si>
  <si>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</si>
  <si>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</si>
  <si>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</si>
  <si>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</si>
  <si>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</si>
  <si>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</si>
  <si>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</si>
  <si>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</si>
  <si>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</si>
  <si>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</si>
  <si>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</si>
  <si>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</si>
  <si>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</si>
  <si>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</si>
  <si>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</si>
  <si>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</si>
  <si>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</si>
  <si>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</si>
  <si>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</si>
  <si>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</si>
  <si>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</si>
  <si>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</si>
  <si>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</si>
  <si>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</si>
  <si>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</si>
  <si>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</si>
  <si>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</si>
  <si>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</si>
  <si>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</si>
  <si>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</si>
  <si>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</si>
  <si>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</si>
  <si>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</si>
  <si>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</si>
  <si>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</si>
  <si>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</si>
  <si>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</si>
  <si>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</si>
  <si>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</si>
  <si>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</si>
  <si>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</si>
  <si>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</si>
  <si>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</si>
  <si>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</si>
  <si>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</si>
  <si>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</si>
  <si>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</si>
  <si>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</si>
  <si>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</si>
  <si>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</si>
  <si>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</si>
  <si>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</si>
  <si>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</si>
  <si>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</si>
  <si>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</si>
  <si>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</si>
  <si>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</si>
  <si>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</si>
  <si>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</si>
  <si>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</si>
  <si>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</si>
  <si>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</si>
  <si>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</si>
  <si>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</si>
  <si>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</si>
  <si>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</si>
  <si>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</si>
  <si>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</si>
  <si>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</si>
  <si>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</si>
  <si>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</si>
  <si>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</si>
  <si>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</si>
  <si>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</si>
  <si>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</si>
  <si>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</si>
  <si>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</si>
  <si>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</si>
  <si>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</si>
  <si>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</si>
  <si>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</si>
  <si>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</si>
  <si>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</si>
  <si>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</si>
  <si>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</si>
  <si>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</si>
  <si>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</si>
  <si>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</si>
  <si>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</si>
  <si>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</si>
  <si>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</si>
  <si>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</si>
  <si>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</si>
  <si>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</si>
  <si>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</si>
  <si>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</si>
  <si>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</si>
  <si>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</si>
  <si>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10/5</t>
  </si>
  <si>
    <t>Дохід з місцевого бюджету за програмою підтримки, у тому числі:</t>
  </si>
  <si>
    <t>11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</si>
  <si>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</si>
  <si>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</si>
  <si>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</si>
  <si>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</si>
  <si>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</si>
  <si>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</si>
  <si>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</si>
  <si>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</si>
  <si>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</si>
  <si>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</si>
  <si>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</si>
  <si>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</si>
  <si>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</si>
  <si>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</si>
  <si>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</si>
  <si>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</si>
  <si>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</si>
  <si>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</si>
  <si>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</si>
  <si>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</si>
  <si>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</si>
  <si>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13/9</t>
  </si>
  <si>
    <t>Фінансовий результат від операційної діяльності</t>
  </si>
  <si>
    <t>14</t>
  </si>
  <si>
    <t>15</t>
  </si>
  <si>
    <t>17</t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</si>
  <si>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</si>
  <si>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</si>
  <si>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</si>
  <si>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</si>
  <si>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</si>
  <si>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</si>
  <si>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</si>
  <si>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</si>
  <si>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</si>
  <si>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</si>
  <si>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</si>
  <si>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</si>
  <si>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</si>
  <si>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</si>
  <si>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</si>
  <si>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</si>
  <si>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</si>
  <si>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</si>
  <si>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</si>
  <si>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</si>
  <si>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</si>
  <si>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</si>
  <si>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</si>
  <si>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</si>
  <si>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</si>
  <si>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</si>
  <si>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</si>
  <si>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</si>
  <si>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</si>
  <si>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</si>
  <si>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</si>
  <si>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</si>
  <si>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</si>
  <si>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</si>
  <si>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</si>
  <si>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</si>
  <si>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</si>
  <si>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</si>
  <si>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</si>
  <si>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</si>
  <si>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</si>
  <si>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</si>
  <si>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яка підлягає зарахуванню до загального фонду міського бюджету</t>
  </si>
  <si>
    <t>30/1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</si>
  <si>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</si>
  <si>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</si>
  <si>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</si>
  <si>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</si>
  <si>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</si>
  <si>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</si>
  <si>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32/4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</si>
  <si>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</si>
  <si>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</si>
  <si>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</si>
  <si>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</si>
  <si>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</si>
  <si>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</si>
  <si>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</si>
  <si>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</si>
  <si>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</si>
  <si>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</si>
  <si>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</si>
  <si>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</si>
  <si>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</si>
  <si>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</si>
  <si>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</si>
  <si>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</si>
  <si>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</si>
  <si>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</si>
  <si>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</si>
  <si>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</si>
  <si>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</si>
  <si>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</si>
  <si>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</si>
  <si>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</si>
  <si>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</si>
  <si>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</si>
  <si>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</si>
  <si>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</si>
  <si>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</si>
  <si>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</si>
  <si>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</si>
  <si>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</si>
  <si>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</si>
  <si>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</si>
  <si>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</si>
  <si>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</si>
  <si>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</si>
  <si>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</si>
  <si>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</si>
  <si>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</si>
  <si>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</si>
  <si>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</si>
  <si>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</si>
  <si>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</si>
  <si>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</si>
  <si>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</si>
  <si>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</si>
  <si>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</si>
  <si>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</si>
  <si>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</si>
  <si>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</si>
  <si>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</si>
  <si>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</si>
  <si>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</si>
  <si>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</si>
  <si>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</si>
  <si>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</si>
  <si>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</si>
  <si>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</si>
  <si>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</si>
  <si>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</si>
  <si>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</si>
  <si>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</si>
  <si>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</si>
  <si>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</si>
  <si>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</si>
  <si>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</si>
  <si>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</si>
  <si>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</si>
  <si>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</si>
  <si>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</si>
  <si>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</si>
  <si>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</si>
  <si>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</si>
  <si>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</si>
  <si>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</si>
  <si>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</si>
  <si>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</si>
  <si>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</si>
  <si>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</si>
  <si>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</si>
  <si>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</si>
  <si>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</si>
  <si>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</si>
  <si>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</si>
  <si>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</si>
  <si>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</si>
  <si>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</si>
  <si>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</si>
  <si>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</si>
  <si>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</si>
  <si>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</si>
  <si>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</si>
  <si>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</si>
  <si>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</si>
  <si>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</si>
  <si>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</si>
  <si>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</si>
  <si>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</si>
  <si>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</si>
  <si>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</si>
  <si>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</si>
  <si>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</si>
  <si>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</si>
  <si>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</si>
  <si>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</si>
  <si>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</si>
  <si>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</si>
  <si>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</si>
  <si>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</si>
  <si>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</si>
  <si>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</si>
  <si>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</si>
  <si>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</si>
  <si>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</si>
  <si>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</si>
  <si>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</si>
  <si>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</si>
  <si>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</si>
  <si>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</si>
  <si>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</si>
  <si>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</si>
  <si>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</si>
  <si>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</si>
  <si>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</si>
  <si>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</si>
  <si>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</si>
  <si>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</si>
  <si>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</si>
  <si>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</si>
  <si>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</si>
  <si>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</si>
  <si>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</si>
  <si>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</si>
  <si>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</si>
  <si>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</si>
  <si>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</si>
  <si>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</si>
  <si>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</si>
  <si>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</si>
  <si>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</si>
  <si>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</si>
  <si>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</si>
  <si>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</si>
  <si>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</si>
  <si>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</si>
  <si>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</si>
  <si>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</si>
  <si>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</si>
  <si>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</si>
  <si>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</si>
  <si>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</si>
  <si>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</si>
  <si>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</si>
  <si>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</si>
  <si>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</si>
  <si>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</si>
  <si>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</si>
  <si>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</si>
  <si>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</si>
  <si>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</si>
  <si>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</si>
  <si>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</si>
  <si>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</si>
  <si>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</si>
  <si>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</si>
  <si>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</si>
  <si>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</si>
  <si>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</si>
  <si>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Факт</t>
  </si>
  <si>
    <t xml:space="preserve">План </t>
  </si>
  <si>
    <t>Відхилення (+, -)</t>
  </si>
  <si>
    <t>Виконання (%)</t>
  </si>
  <si>
    <t>інші фонди (розшифрувати)</t>
  </si>
  <si>
    <t>Первинна медична допомога населенню, що надається центрами первинної медичної (медико-санітарної) допомоги</t>
  </si>
  <si>
    <t>Поточні зобов'язання і забезпечення</t>
  </si>
  <si>
    <t>Комунальне некомерційне підприємство "Бучанський центр первинної медико-санітарної допомоги" Бучанської міської ради</t>
  </si>
  <si>
    <t xml:space="preserve">Комунальне підприємство </t>
  </si>
  <si>
    <t>Загальна медична практика</t>
  </si>
  <si>
    <t>Бучанська міська рада</t>
  </si>
  <si>
    <t>Джам О.І.</t>
  </si>
  <si>
    <t>Тетяна ЛІПІНСЬКА</t>
  </si>
  <si>
    <t xml:space="preserve"> </t>
  </si>
  <si>
    <r>
      <t>Інші вирахування з доходу (</t>
    </r>
    <r>
      <rPr>
        <i/>
        <sz val="10"/>
        <color theme="1"/>
        <rFont val="Times New Roman"/>
        <family val="1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</si>
  <si>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0"/>
        <color theme="1"/>
        <rFont val="Times New Roman"/>
        <family val="1"/>
      </rPr>
      <t>(розшифрування за найменуваннями видів діяльості за КВЕД)</t>
    </r>
  </si>
  <si>
    <r>
      <t xml:space="preserve">Інші адміністративні витрати </t>
    </r>
    <r>
      <rPr>
        <i/>
        <sz val="10"/>
        <color theme="1"/>
        <rFont val="Times New Roman"/>
        <family val="1"/>
      </rPr>
      <t>(розшифрування</t>
    </r>
    <r>
      <rPr>
        <sz val="10"/>
        <color theme="1"/>
        <rFont val="Times New Roman"/>
        <family val="1"/>
      </rPr>
      <t>)</t>
    </r>
  </si>
  <si>
    <r>
      <t xml:space="preserve">Дохід від участі в капіталі </t>
    </r>
    <r>
      <rPr>
        <b/>
        <i/>
        <sz val="10"/>
        <color theme="1"/>
        <rFont val="Times New Roman"/>
        <family val="1"/>
      </rPr>
      <t>(розшифрування)</t>
    </r>
  </si>
  <si>
    <r>
      <t>Втрати від участі в капіталі (</t>
    </r>
    <r>
      <rPr>
        <b/>
        <i/>
        <sz val="10"/>
        <color theme="1"/>
        <rFont val="Times New Roman"/>
        <family val="1"/>
      </rPr>
      <t>розшифрування)</t>
    </r>
  </si>
  <si>
    <r>
      <t xml:space="preserve">Інші фінансові доходи </t>
    </r>
    <r>
      <rPr>
        <b/>
        <i/>
        <sz val="10"/>
        <color theme="1"/>
        <rFont val="Times New Roman"/>
        <family val="1"/>
      </rPr>
      <t>(розшифрування)</t>
    </r>
  </si>
  <si>
    <r>
      <t xml:space="preserve">Фінансові витрати </t>
    </r>
    <r>
      <rPr>
        <b/>
        <i/>
        <sz val="10"/>
        <color theme="1"/>
        <rFont val="Times New Roman"/>
        <family val="1"/>
      </rPr>
      <t>(розшифрування)</t>
    </r>
  </si>
  <si>
    <r>
      <t>Сплата податків та зборів до місцевих бюджетів (податкові платежі), у тому числі: (</t>
    </r>
    <r>
      <rPr>
        <b/>
        <i/>
        <sz val="10"/>
        <color theme="1"/>
        <rFont val="Times New Roman"/>
        <family val="1"/>
      </rPr>
      <t>розшифрувати</t>
    </r>
    <r>
      <rPr>
        <b/>
        <sz val="10"/>
        <color theme="1"/>
        <rFont val="Times New Roman"/>
        <family val="1"/>
      </rPr>
      <t>)</t>
    </r>
  </si>
  <si>
    <r>
      <rPr>
        <b/>
        <sz val="10"/>
        <color theme="1"/>
        <rFont val="Times New Roman"/>
        <family val="1"/>
      </rPr>
      <t>Середня кількість працівників</t>
    </r>
    <r>
      <rPr>
        <sz val="10"/>
        <color theme="1"/>
        <rFont val="Times New Roman"/>
        <family val="1"/>
      </rPr>
      <t xml:space="preserve"> </t>
    </r>
    <r>
      <rPr>
        <sz val="10"/>
        <rFont val="Times New Roman"/>
        <family val="1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0"/>
        <rFont val="Times New Roman"/>
        <family val="1"/>
      </rPr>
      <t>, у тому числі:</t>
    </r>
  </si>
  <si>
    <t>ІI. Розподіл залишків</t>
  </si>
  <si>
    <t xml:space="preserve">Залишок  на початок звітного періоду  </t>
  </si>
  <si>
    <t xml:space="preserve">Залишок  на кінець звітного періоду </t>
  </si>
  <si>
    <t xml:space="preserve">Відрахування частини залишків: </t>
  </si>
  <si>
    <t>Розподіл чистого залишку</t>
  </si>
  <si>
    <t xml:space="preserve">Начальник відділу економічного розвитку, інвестицій та цифрової трансформації </t>
  </si>
  <si>
    <t>інші витрати (розшифрувати) (послуги клінінгу, підтримка медичної інформаційної системи, друкарські послуги, заправка картриджів загальновиробничого персоналу, інше)</t>
  </si>
  <si>
    <t>інші операційні витрати (розшифрувати) (витрати пов'язані з виконанням програм підтримки, лікарняні за рахунок підприємства, списання оборотних активів)</t>
  </si>
  <si>
    <t>08292, Київська обл., Бучанський р-н, м. Буча, б-р Богдана Хмельницького, буд. 2</t>
  </si>
  <si>
    <t>86.21, 86.22, 86.90</t>
  </si>
  <si>
    <t>Податок з доходів фізичних осіб</t>
  </si>
  <si>
    <t>інші доходи від операційної діяльності (Розшифрувати) (компенсації від орендаря, нецільова благодійна допомога, % депозиту "овернайт", дохід від використання цільового фінансування)</t>
  </si>
  <si>
    <t>32080070010087800</t>
  </si>
  <si>
    <t>Дохід за програмою медичних ганатній (86.21, 86.22, 86.90)</t>
  </si>
  <si>
    <t>Дохід від надання платних медичних послуг (86.21, 86.22, 86.90)</t>
  </si>
  <si>
    <t>м. Буча</t>
  </si>
  <si>
    <t>Директор</t>
  </si>
  <si>
    <t>Оксана ДЖАМ</t>
  </si>
  <si>
    <t> ПІДПРИЄМСТВА ЗА 2023 РІК</t>
  </si>
  <si>
    <t>12/2</t>
  </si>
  <si>
    <t>12/3</t>
  </si>
  <si>
    <t>Програма розвитку первинної медичної допомоги Бучанської міської територіальної громади на 2022-2024 роки</t>
  </si>
  <si>
    <t>Цільова програма захисту населення в територій від надзвичайних ситуацій техногенного та природного характеру Бучанської міської територіальної громади на 2021-2023 роки</t>
  </si>
  <si>
    <t>Будівництво медичних установ та закладів</t>
  </si>
  <si>
    <t>Рішенням Виконавчого комітету Бучанської міської ради від 29.03.2024 № 2379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</si>
</sst>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#,##0.0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0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5" fillId="2" borderId="1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/>
    <xf numFmtId="0" fontId="10" fillId="2" borderId="1" xfId="0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right" vertical="center" wrapText="1"/>
    </xf>
    <xf numFmtId="1" fontId="12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/>
    <xf numFmtId="0" fontId="10" fillId="2" borderId="1" xfId="0" applyFont="1" applyFill="1" applyBorder="1" applyAlignment="1">
      <alignment horizontal="right"/>
    </xf>
    <xf numFmtId="166" fontId="5" fillId="2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/>
    </xf>
    <xf numFmtId="0" fontId="15" fillId="0" borderId="0" xfId="0" applyFont="1"/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vertical="center"/>
    </xf>
    <xf numFmtId="0" fontId="14" fillId="0" borderId="0" xfId="0" applyFont="1" applyFill="1"/>
    <xf numFmtId="165" fontId="10" fillId="0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vertical="center" wrapText="1"/>
    </xf>
    <xf numFmtId="166" fontId="10" fillId="0" borderId="1" xfId="0" applyNumberFormat="1" applyFont="1" applyFill="1" applyBorder="1" applyAlignment="1">
      <alignment vertical="center" wrapText="1"/>
    </xf>
    <xf numFmtId="166" fontId="10" fillId="2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1" fillId="0" borderId="0" xfId="0" applyFont="1" applyAlignment="1">
      <alignment horizontal="center"/>
    </xf>
    <xf numFmtId="165" fontId="13" fillId="0" borderId="1" xfId="0" applyNumberFormat="1" applyFont="1" applyFill="1" applyBorder="1" applyAlignment="1">
      <alignment vertical="center" wrapText="1"/>
    </xf>
    <xf numFmtId="166" fontId="13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165" fontId="1" fillId="0" borderId="0" xfId="0" applyNumberFormat="1" applyFont="1"/>
    <xf numFmtId="0" fontId="1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/>
    <xf numFmtId="9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9" fontId="5" fillId="0" borderId="1" xfId="0" applyNumberFormat="1" applyFont="1" applyFill="1" applyBorder="1" applyAlignment="1">
      <alignment vertical="center" wrapText="1"/>
    </xf>
    <xf numFmtId="9" fontId="12" fillId="0" borderId="1" xfId="0" applyNumberFormat="1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vertical="center" wrapText="1"/>
    </xf>
    <xf numFmtId="9" fontId="14" fillId="0" borderId="0" xfId="0" applyNumberFormat="1" applyFont="1" applyFill="1" applyAlignment="1">
      <alignment vertical="center" wrapText="1"/>
    </xf>
    <xf numFmtId="165" fontId="17" fillId="0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1"/>
  <sheetViews>
    <sheetView tabSelected="1" topLeftCell="A253" workbookViewId="0">
      <selection activeCell="E13" sqref="E13:G13"/>
    </sheetView>
  </sheetViews>
  <sheetFormatPr defaultColWidth="8.85546875" defaultRowHeight="15" x14ac:dyDescent="0.25"/>
  <cols>
    <col min="1" max="1" width="29.7109375" style="1" customWidth="1"/>
    <col min="2" max="2" width="33.5703125" style="1" customWidth="1"/>
    <col min="3" max="3" width="12" style="1" customWidth="1"/>
    <col min="4" max="4" width="11.140625" style="25" customWidth="1"/>
    <col min="5" max="5" width="11.5703125" style="25" customWidth="1"/>
    <col min="6" max="6" width="10.5703125" style="1" customWidth="1"/>
    <col min="7" max="7" width="12.28515625" style="25" customWidth="1"/>
    <col min="8" max="8" width="8.85546875" style="1" customWidth="1"/>
    <col min="9" max="16384" width="8.85546875" style="1"/>
  </cols>
  <sheetData>
    <row r="1" spans="1:7" ht="15.75" x14ac:dyDescent="0.25">
      <c r="A1" s="25"/>
      <c r="B1" s="25"/>
      <c r="C1" s="23"/>
      <c r="D1" s="23"/>
      <c r="E1" s="23"/>
      <c r="F1" s="23"/>
      <c r="G1" s="60" t="s">
        <v>371</v>
      </c>
    </row>
    <row r="2" spans="1:7" ht="15.75" x14ac:dyDescent="0.25">
      <c r="A2" s="25"/>
      <c r="B2" s="25"/>
      <c r="C2" s="86" t="s">
        <v>0</v>
      </c>
      <c r="D2" s="86"/>
      <c r="E2" s="86"/>
      <c r="F2" s="86"/>
      <c r="G2" s="86"/>
    </row>
    <row r="3" spans="1:7" ht="15.75" x14ac:dyDescent="0.25">
      <c r="A3" s="25"/>
      <c r="B3" s="25"/>
      <c r="C3" s="86" t="s">
        <v>1</v>
      </c>
      <c r="D3" s="86"/>
      <c r="E3" s="86"/>
      <c r="F3" s="86"/>
      <c r="G3" s="86"/>
    </row>
    <row r="4" spans="1:7" ht="18.75" x14ac:dyDescent="0.25">
      <c r="A4" s="25"/>
      <c r="B4" s="49"/>
      <c r="C4" s="87" t="s">
        <v>2</v>
      </c>
      <c r="D4" s="87"/>
      <c r="E4" s="87"/>
      <c r="F4" s="87"/>
      <c r="G4" s="87"/>
    </row>
    <row r="5" spans="1:7" ht="6" customHeight="1" x14ac:dyDescent="0.25">
      <c r="A5" s="25"/>
      <c r="B5" s="26"/>
      <c r="C5" s="24"/>
      <c r="D5" s="24"/>
      <c r="E5" s="24"/>
      <c r="F5" s="50"/>
      <c r="G5" s="61"/>
    </row>
    <row r="6" spans="1:7" ht="18.75" x14ac:dyDescent="0.25">
      <c r="A6" s="25"/>
      <c r="B6" s="26"/>
      <c r="C6" s="51" t="s">
        <v>3</v>
      </c>
      <c r="D6" s="24"/>
      <c r="E6" s="24"/>
      <c r="F6" s="51"/>
      <c r="G6" s="51"/>
    </row>
    <row r="7" spans="1:7" ht="30" customHeight="1" x14ac:dyDescent="0.25">
      <c r="A7" s="25"/>
      <c r="B7" s="26"/>
      <c r="C7" s="88" t="s">
        <v>420</v>
      </c>
      <c r="D7" s="88"/>
      <c r="E7" s="88"/>
      <c r="F7" s="88"/>
      <c r="G7" s="88"/>
    </row>
    <row r="8" spans="1:7" ht="18.75" x14ac:dyDescent="0.25">
      <c r="A8" s="25"/>
      <c r="B8" s="26"/>
      <c r="C8" s="24"/>
      <c r="D8" s="24"/>
      <c r="E8" s="24"/>
      <c r="F8" s="50"/>
      <c r="G8" s="61"/>
    </row>
    <row r="9" spans="1:7" ht="18.75" x14ac:dyDescent="0.25">
      <c r="A9" s="25"/>
      <c r="B9" s="26"/>
      <c r="C9" s="26"/>
      <c r="D9" s="26"/>
      <c r="E9" s="26"/>
      <c r="F9" s="52"/>
      <c r="G9" s="52"/>
    </row>
    <row r="10" spans="1:7" ht="40.15" customHeight="1" x14ac:dyDescent="0.25">
      <c r="A10" s="27" t="s">
        <v>4</v>
      </c>
      <c r="B10" s="89" t="s">
        <v>380</v>
      </c>
      <c r="C10" s="89"/>
      <c r="D10" s="27" t="s">
        <v>5</v>
      </c>
      <c r="E10" s="89">
        <v>42081684</v>
      </c>
      <c r="F10" s="89"/>
      <c r="G10" s="89"/>
    </row>
    <row r="11" spans="1:7" x14ac:dyDescent="0.25">
      <c r="A11" s="27" t="s">
        <v>6</v>
      </c>
      <c r="B11" s="89" t="s">
        <v>411</v>
      </c>
      <c r="C11" s="89"/>
      <c r="D11" s="27" t="s">
        <v>7</v>
      </c>
      <c r="E11" s="92" t="s">
        <v>408</v>
      </c>
      <c r="F11" s="92"/>
      <c r="G11" s="92"/>
    </row>
    <row r="12" spans="1:7" ht="25.5" x14ac:dyDescent="0.25">
      <c r="A12" s="27" t="s">
        <v>8</v>
      </c>
      <c r="B12" s="89" t="s">
        <v>381</v>
      </c>
      <c r="C12" s="89"/>
      <c r="D12" s="27" t="s">
        <v>9</v>
      </c>
      <c r="E12" s="89">
        <v>150</v>
      </c>
      <c r="F12" s="89"/>
      <c r="G12" s="89"/>
    </row>
    <row r="13" spans="1:7" x14ac:dyDescent="0.25">
      <c r="A13" s="27" t="s">
        <v>10</v>
      </c>
      <c r="B13" s="89" t="s">
        <v>382</v>
      </c>
      <c r="C13" s="89"/>
      <c r="D13" s="27" t="s">
        <v>11</v>
      </c>
      <c r="E13" s="89" t="s">
        <v>405</v>
      </c>
      <c r="F13" s="89"/>
      <c r="G13" s="89"/>
    </row>
    <row r="14" spans="1:7" x14ac:dyDescent="0.25">
      <c r="A14" s="27" t="s">
        <v>12</v>
      </c>
      <c r="B14" s="89" t="s">
        <v>383</v>
      </c>
      <c r="C14" s="89"/>
      <c r="D14" s="54"/>
      <c r="E14" s="54"/>
      <c r="F14" s="28"/>
      <c r="G14" s="62"/>
    </row>
    <row r="15" spans="1:7" x14ac:dyDescent="0.25">
      <c r="A15" s="27" t="s">
        <v>13</v>
      </c>
      <c r="B15" s="89">
        <v>157</v>
      </c>
      <c r="C15" s="89"/>
      <c r="D15" s="54"/>
      <c r="E15" s="54"/>
      <c r="F15" s="28"/>
      <c r="G15" s="62"/>
    </row>
    <row r="16" spans="1:7" x14ac:dyDescent="0.25">
      <c r="A16" s="27" t="s">
        <v>14</v>
      </c>
      <c r="B16" s="89" t="s">
        <v>384</v>
      </c>
      <c r="C16" s="89"/>
      <c r="D16" s="54"/>
      <c r="E16" s="54"/>
      <c r="F16" s="28"/>
      <c r="G16" s="62"/>
    </row>
    <row r="17" spans="1:7" ht="31.5" customHeight="1" x14ac:dyDescent="0.25">
      <c r="A17" s="27" t="s">
        <v>15</v>
      </c>
      <c r="B17" s="89" t="s">
        <v>404</v>
      </c>
      <c r="C17" s="89"/>
      <c r="D17" s="54"/>
      <c r="E17" s="54"/>
      <c r="F17" s="28"/>
      <c r="G17" s="62"/>
    </row>
    <row r="18" spans="1:7" ht="6.75" customHeight="1" x14ac:dyDescent="0.25">
      <c r="A18" s="28"/>
      <c r="B18" s="90"/>
      <c r="C18" s="90"/>
      <c r="D18" s="90"/>
      <c r="E18" s="90"/>
      <c r="F18" s="90"/>
      <c r="G18" s="90"/>
    </row>
    <row r="19" spans="1:7" x14ac:dyDescent="0.25">
      <c r="A19" s="91" t="s">
        <v>372</v>
      </c>
      <c r="B19" s="91"/>
      <c r="C19" s="91"/>
      <c r="D19" s="91"/>
      <c r="E19" s="91"/>
      <c r="F19" s="91"/>
      <c r="G19" s="91"/>
    </row>
    <row r="20" spans="1:7" x14ac:dyDescent="0.25">
      <c r="A20" s="91" t="s">
        <v>414</v>
      </c>
      <c r="B20" s="91"/>
      <c r="C20" s="91"/>
      <c r="D20" s="91"/>
      <c r="E20" s="91"/>
      <c r="F20" s="91"/>
      <c r="G20" s="91"/>
    </row>
    <row r="21" spans="1:7" ht="15.75" x14ac:dyDescent="0.25">
      <c r="A21" s="93" t="s">
        <v>16</v>
      </c>
      <c r="B21" s="93"/>
      <c r="C21" s="93"/>
      <c r="D21" s="93"/>
      <c r="E21" s="93"/>
      <c r="F21" s="93"/>
      <c r="G21" s="93"/>
    </row>
    <row r="22" spans="1:7" ht="6.75" customHeight="1" x14ac:dyDescent="0.25">
      <c r="A22" s="94"/>
      <c r="B22" s="94"/>
      <c r="C22" s="94"/>
      <c r="D22" s="94"/>
      <c r="E22" s="94"/>
      <c r="F22" s="94"/>
      <c r="G22" s="94"/>
    </row>
    <row r="23" spans="1:7" x14ac:dyDescent="0.25">
      <c r="A23" s="95"/>
      <c r="B23" s="95"/>
      <c r="C23" s="82" t="s">
        <v>17</v>
      </c>
      <c r="D23" s="82" t="s">
        <v>373</v>
      </c>
      <c r="E23" s="82" t="s">
        <v>374</v>
      </c>
      <c r="F23" s="82" t="s">
        <v>375</v>
      </c>
      <c r="G23" s="82" t="s">
        <v>376</v>
      </c>
    </row>
    <row r="24" spans="1:7" x14ac:dyDescent="0.25">
      <c r="A24" s="95"/>
      <c r="B24" s="95"/>
      <c r="C24" s="82"/>
      <c r="D24" s="82"/>
      <c r="E24" s="82"/>
      <c r="F24" s="82"/>
      <c r="G24" s="82"/>
    </row>
    <row r="25" spans="1:7" x14ac:dyDescent="0.25">
      <c r="A25" s="81" t="s">
        <v>18</v>
      </c>
      <c r="B25" s="81"/>
      <c r="C25" s="81"/>
      <c r="D25" s="81"/>
      <c r="E25" s="81"/>
      <c r="F25" s="81"/>
      <c r="G25" s="81"/>
    </row>
    <row r="26" spans="1:7" x14ac:dyDescent="0.25">
      <c r="A26" s="68" t="s">
        <v>19</v>
      </c>
      <c r="B26" s="68"/>
      <c r="C26" s="2">
        <v>1</v>
      </c>
      <c r="D26" s="37">
        <v>51514.1</v>
      </c>
      <c r="E26" s="37">
        <v>54150</v>
      </c>
      <c r="F26" s="38">
        <f>D26-E26</f>
        <v>-2635.9000000000015</v>
      </c>
      <c r="G26" s="63">
        <f>D26/E26-1</f>
        <v>-4.8677746999076676E-2</v>
      </c>
    </row>
    <row r="27" spans="1:7" x14ac:dyDescent="0.25">
      <c r="A27" s="70" t="s">
        <v>20</v>
      </c>
      <c r="B27" s="70"/>
      <c r="C27" s="4">
        <v>2</v>
      </c>
      <c r="D27" s="37"/>
      <c r="E27" s="37"/>
      <c r="F27" s="3">
        <f t="shared" ref="F27:F90" si="0">D27-E27</f>
        <v>0</v>
      </c>
      <c r="G27" s="58" t="e">
        <f>D27/E27-1</f>
        <v>#DIV/0!</v>
      </c>
    </row>
    <row r="28" spans="1:7" x14ac:dyDescent="0.25">
      <c r="A28" s="70" t="s">
        <v>21</v>
      </c>
      <c r="B28" s="70"/>
      <c r="C28" s="4">
        <v>3</v>
      </c>
      <c r="D28" s="37"/>
      <c r="E28" s="37"/>
      <c r="F28" s="3">
        <f t="shared" si="0"/>
        <v>0</v>
      </c>
      <c r="G28" s="58" t="e">
        <f t="shared" ref="G28:G90" si="1">D28/E28-1</f>
        <v>#DIV/0!</v>
      </c>
    </row>
    <row r="29" spans="1:7" x14ac:dyDescent="0.25">
      <c r="A29" s="70" t="s">
        <v>387</v>
      </c>
      <c r="B29" s="70"/>
      <c r="C29" s="4">
        <v>4</v>
      </c>
      <c r="D29" s="37"/>
      <c r="E29" s="37"/>
      <c r="F29" s="3">
        <f t="shared" si="0"/>
        <v>0</v>
      </c>
      <c r="G29" s="58" t="e">
        <f t="shared" si="1"/>
        <v>#DIV/0!</v>
      </c>
    </row>
    <row r="30" spans="1:7" ht="27.75" customHeight="1" x14ac:dyDescent="0.25">
      <c r="A30" s="68" t="s">
        <v>388</v>
      </c>
      <c r="B30" s="68"/>
      <c r="C30" s="2">
        <v>5</v>
      </c>
      <c r="D30" s="39">
        <f>D26-D27-D28-D29</f>
        <v>51514.1</v>
      </c>
      <c r="E30" s="39">
        <f>E26-E27-E28-E29</f>
        <v>54150</v>
      </c>
      <c r="F30" s="38">
        <f t="shared" si="0"/>
        <v>-2635.9000000000015</v>
      </c>
      <c r="G30" s="63">
        <f t="shared" si="1"/>
        <v>-4.8677746999076676E-2</v>
      </c>
    </row>
    <row r="31" spans="1:7" x14ac:dyDescent="0.25">
      <c r="A31" s="83" t="s">
        <v>409</v>
      </c>
      <c r="B31" s="83"/>
      <c r="C31" s="5" t="s">
        <v>22</v>
      </c>
      <c r="D31" s="37">
        <v>50225.9</v>
      </c>
      <c r="E31" s="37">
        <v>53050</v>
      </c>
      <c r="F31" s="3">
        <f t="shared" si="0"/>
        <v>-2824.0999999999985</v>
      </c>
      <c r="G31" s="58">
        <f t="shared" si="1"/>
        <v>-5.3234684260131893E-2</v>
      </c>
    </row>
    <row r="32" spans="1:7" x14ac:dyDescent="0.25">
      <c r="A32" s="83" t="s">
        <v>410</v>
      </c>
      <c r="B32" s="83"/>
      <c r="C32" s="5" t="s">
        <v>23</v>
      </c>
      <c r="D32" s="37">
        <v>1288.2</v>
      </c>
      <c r="E32" s="37">
        <v>1100</v>
      </c>
      <c r="F32" s="3">
        <f t="shared" si="0"/>
        <v>188.20000000000005</v>
      </c>
      <c r="G32" s="58">
        <f t="shared" si="1"/>
        <v>0.17109090909090918</v>
      </c>
    </row>
    <row r="33" spans="1:11" x14ac:dyDescent="0.25">
      <c r="A33" s="84"/>
      <c r="B33" s="84"/>
      <c r="C33" s="5" t="s">
        <v>24</v>
      </c>
      <c r="D33" s="37"/>
      <c r="E33" s="37"/>
      <c r="F33" s="3">
        <f t="shared" si="0"/>
        <v>0</v>
      </c>
      <c r="G33" s="58" t="e">
        <f t="shared" si="1"/>
        <v>#DIV/0!</v>
      </c>
    </row>
    <row r="34" spans="1:11" x14ac:dyDescent="0.25">
      <c r="A34" s="84"/>
      <c r="B34" s="84"/>
      <c r="C34" s="5" t="s">
        <v>25</v>
      </c>
      <c r="D34" s="37"/>
      <c r="E34" s="37"/>
      <c r="F34" s="3">
        <f t="shared" si="0"/>
        <v>0</v>
      </c>
      <c r="G34" s="58" t="e">
        <f t="shared" si="1"/>
        <v>#DIV/0!</v>
      </c>
    </row>
    <row r="35" spans="1:11" x14ac:dyDescent="0.25">
      <c r="A35" s="84"/>
      <c r="B35" s="84"/>
      <c r="C35" s="5" t="s">
        <v>26</v>
      </c>
      <c r="D35" s="37"/>
      <c r="E35" s="37"/>
      <c r="F35" s="3">
        <f t="shared" si="0"/>
        <v>0</v>
      </c>
      <c r="G35" s="58" t="e">
        <f t="shared" si="1"/>
        <v>#DIV/0!</v>
      </c>
    </row>
    <row r="36" spans="1:11" x14ac:dyDescent="0.25">
      <c r="A36" s="68" t="s">
        <v>27</v>
      </c>
      <c r="B36" s="68"/>
      <c r="C36" s="2">
        <v>6</v>
      </c>
      <c r="D36" s="39">
        <f>SUM(D37:D45)</f>
        <v>63436.600000000006</v>
      </c>
      <c r="E36" s="39">
        <f t="shared" ref="E36" si="2">SUM(E37:E45)</f>
        <v>64610</v>
      </c>
      <c r="F36" s="38">
        <f t="shared" si="0"/>
        <v>-1173.3999999999942</v>
      </c>
      <c r="G36" s="63">
        <f t="shared" si="1"/>
        <v>-1.816127534437384E-2</v>
      </c>
      <c r="K36" s="53"/>
    </row>
    <row r="37" spans="1:11" x14ac:dyDescent="0.25">
      <c r="A37" s="70" t="s">
        <v>28</v>
      </c>
      <c r="B37" s="70"/>
      <c r="C37" s="5" t="s">
        <v>29</v>
      </c>
      <c r="D37" s="37">
        <v>7930.2</v>
      </c>
      <c r="E37" s="37">
        <v>7000</v>
      </c>
      <c r="F37" s="3">
        <f t="shared" si="0"/>
        <v>930.19999999999982</v>
      </c>
      <c r="G37" s="58">
        <f t="shared" si="1"/>
        <v>0.13288571428571427</v>
      </c>
    </row>
    <row r="38" spans="1:11" x14ac:dyDescent="0.25">
      <c r="A38" s="70" t="s">
        <v>30</v>
      </c>
      <c r="B38" s="70"/>
      <c r="C38" s="5" t="s">
        <v>31</v>
      </c>
      <c r="D38" s="37">
        <v>453.6</v>
      </c>
      <c r="E38" s="37">
        <v>750</v>
      </c>
      <c r="F38" s="3">
        <f t="shared" si="0"/>
        <v>-296.39999999999998</v>
      </c>
      <c r="G38" s="58">
        <f t="shared" si="1"/>
        <v>-0.3952</v>
      </c>
    </row>
    <row r="39" spans="1:11" x14ac:dyDescent="0.25">
      <c r="A39" s="70" t="s">
        <v>32</v>
      </c>
      <c r="B39" s="70"/>
      <c r="C39" s="5" t="s">
        <v>33</v>
      </c>
      <c r="D39" s="37"/>
      <c r="E39" s="37"/>
      <c r="F39" s="3">
        <f t="shared" si="0"/>
        <v>0</v>
      </c>
      <c r="G39" s="58" t="e">
        <f t="shared" si="1"/>
        <v>#DIV/0!</v>
      </c>
    </row>
    <row r="40" spans="1:11" x14ac:dyDescent="0.25">
      <c r="A40" s="70" t="s">
        <v>34</v>
      </c>
      <c r="B40" s="70"/>
      <c r="C40" s="5" t="s">
        <v>35</v>
      </c>
      <c r="D40" s="37">
        <v>2485.1</v>
      </c>
      <c r="E40" s="37">
        <v>3600</v>
      </c>
      <c r="F40" s="3">
        <f t="shared" si="0"/>
        <v>-1114.9000000000001</v>
      </c>
      <c r="G40" s="58">
        <f t="shared" si="1"/>
        <v>-0.30969444444444449</v>
      </c>
    </row>
    <row r="41" spans="1:11" x14ac:dyDescent="0.25">
      <c r="A41" s="70" t="s">
        <v>36</v>
      </c>
      <c r="B41" s="70"/>
      <c r="C41" s="5" t="s">
        <v>37</v>
      </c>
      <c r="D41" s="37">
        <v>32411.9</v>
      </c>
      <c r="E41" s="37">
        <v>33712</v>
      </c>
      <c r="F41" s="3">
        <f t="shared" si="0"/>
        <v>-1300.0999999999985</v>
      </c>
      <c r="G41" s="58">
        <f t="shared" si="1"/>
        <v>-3.8564902705268134E-2</v>
      </c>
    </row>
    <row r="42" spans="1:11" x14ac:dyDescent="0.25">
      <c r="A42" s="70" t="s">
        <v>38</v>
      </c>
      <c r="B42" s="70"/>
      <c r="C42" s="5" t="s">
        <v>39</v>
      </c>
      <c r="D42" s="37">
        <v>6892.5</v>
      </c>
      <c r="E42" s="37">
        <v>7248</v>
      </c>
      <c r="F42" s="3">
        <f t="shared" si="0"/>
        <v>-355.5</v>
      </c>
      <c r="G42" s="58">
        <f t="shared" si="1"/>
        <v>-4.9048013245033162E-2</v>
      </c>
    </row>
    <row r="43" spans="1:11" ht="29.25" customHeight="1" x14ac:dyDescent="0.25">
      <c r="A43" s="70" t="s">
        <v>40</v>
      </c>
      <c r="B43" s="70"/>
      <c r="C43" s="5" t="s">
        <v>41</v>
      </c>
      <c r="D43" s="37">
        <v>3316.3</v>
      </c>
      <c r="E43" s="37">
        <v>3200</v>
      </c>
      <c r="F43" s="3">
        <f t="shared" si="0"/>
        <v>116.30000000000018</v>
      </c>
      <c r="G43" s="58">
        <f t="shared" si="1"/>
        <v>3.6343750000000119E-2</v>
      </c>
    </row>
    <row r="44" spans="1:11" x14ac:dyDescent="0.25">
      <c r="A44" s="70" t="s">
        <v>42</v>
      </c>
      <c r="B44" s="70"/>
      <c r="C44" s="5" t="s">
        <v>43</v>
      </c>
      <c r="D44" s="37">
        <v>4206.1000000000004</v>
      </c>
      <c r="E44" s="37">
        <v>4000</v>
      </c>
      <c r="F44" s="3">
        <f t="shared" si="0"/>
        <v>206.10000000000036</v>
      </c>
      <c r="G44" s="58">
        <f t="shared" si="1"/>
        <v>5.1525000000000043E-2</v>
      </c>
    </row>
    <row r="45" spans="1:11" ht="45" customHeight="1" x14ac:dyDescent="0.25">
      <c r="A45" s="70" t="s">
        <v>402</v>
      </c>
      <c r="B45" s="70"/>
      <c r="C45" s="5" t="s">
        <v>45</v>
      </c>
      <c r="D45" s="37">
        <v>5740.9</v>
      </c>
      <c r="E45" s="37">
        <v>5100</v>
      </c>
      <c r="F45" s="3">
        <f t="shared" si="0"/>
        <v>640.89999999999964</v>
      </c>
      <c r="G45" s="58">
        <f t="shared" si="1"/>
        <v>0.12566666666666659</v>
      </c>
    </row>
    <row r="46" spans="1:11" x14ac:dyDescent="0.25">
      <c r="A46" s="68" t="s">
        <v>46</v>
      </c>
      <c r="B46" s="68"/>
      <c r="C46" s="2">
        <v>7</v>
      </c>
      <c r="D46" s="39">
        <f>D30-D36</f>
        <v>-11922.500000000007</v>
      </c>
      <c r="E46" s="39">
        <f t="shared" ref="E46" si="3">E30-E36</f>
        <v>-10460</v>
      </c>
      <c r="F46" s="38">
        <f t="shared" si="0"/>
        <v>-1462.5000000000073</v>
      </c>
      <c r="G46" s="63">
        <f t="shared" si="1"/>
        <v>0.13981835564053613</v>
      </c>
    </row>
    <row r="47" spans="1:11" x14ac:dyDescent="0.25">
      <c r="A47" s="68" t="s">
        <v>47</v>
      </c>
      <c r="B47" s="68"/>
      <c r="C47" s="2">
        <v>8</v>
      </c>
      <c r="D47" s="39">
        <f>SUM(D49:D77)</f>
        <v>8014.1299999999992</v>
      </c>
      <c r="E47" s="39">
        <f>SUM(E49:E77)</f>
        <v>6971.8</v>
      </c>
      <c r="F47" s="38">
        <f t="shared" si="0"/>
        <v>1042.329999999999</v>
      </c>
      <c r="G47" s="63">
        <f t="shared" si="1"/>
        <v>0.14950658366562419</v>
      </c>
    </row>
    <row r="48" spans="1:11" x14ac:dyDescent="0.25">
      <c r="A48" s="70" t="s">
        <v>48</v>
      </c>
      <c r="B48" s="70"/>
      <c r="C48" s="4"/>
      <c r="D48" s="37"/>
      <c r="E48" s="37"/>
      <c r="F48" s="3">
        <f t="shared" si="0"/>
        <v>0</v>
      </c>
      <c r="G48" s="58" t="e">
        <f t="shared" si="1"/>
        <v>#DIV/0!</v>
      </c>
      <c r="I48" s="53"/>
    </row>
    <row r="49" spans="1:7" x14ac:dyDescent="0.25">
      <c r="A49" s="70" t="s">
        <v>49</v>
      </c>
      <c r="B49" s="70"/>
      <c r="C49" s="5" t="s">
        <v>50</v>
      </c>
      <c r="D49" s="37"/>
      <c r="E49" s="37"/>
      <c r="F49" s="3">
        <f t="shared" si="0"/>
        <v>0</v>
      </c>
      <c r="G49" s="58" t="e">
        <f t="shared" si="1"/>
        <v>#DIV/0!</v>
      </c>
    </row>
    <row r="50" spans="1:7" x14ac:dyDescent="0.25">
      <c r="A50" s="70" t="s">
        <v>51</v>
      </c>
      <c r="B50" s="70"/>
      <c r="C50" s="5" t="s">
        <v>52</v>
      </c>
      <c r="D50" s="37">
        <v>120</v>
      </c>
      <c r="E50" s="37">
        <v>110</v>
      </c>
      <c r="F50" s="3">
        <f t="shared" si="0"/>
        <v>10</v>
      </c>
      <c r="G50" s="58">
        <f t="shared" si="1"/>
        <v>9.0909090909090828E-2</v>
      </c>
    </row>
    <row r="51" spans="1:7" x14ac:dyDescent="0.25">
      <c r="A51" s="70" t="s">
        <v>53</v>
      </c>
      <c r="B51" s="70"/>
      <c r="C51" s="5" t="s">
        <v>54</v>
      </c>
      <c r="D51" s="37"/>
      <c r="E51" s="37"/>
      <c r="F51" s="3">
        <f t="shared" si="0"/>
        <v>0</v>
      </c>
      <c r="G51" s="58" t="e">
        <f t="shared" si="1"/>
        <v>#DIV/0!</v>
      </c>
    </row>
    <row r="52" spans="1:7" x14ac:dyDescent="0.25">
      <c r="A52" s="70" t="s">
        <v>55</v>
      </c>
      <c r="B52" s="70"/>
      <c r="C52" s="5" t="s">
        <v>56</v>
      </c>
      <c r="D52" s="37"/>
      <c r="E52" s="37"/>
      <c r="F52" s="3">
        <f t="shared" si="0"/>
        <v>0</v>
      </c>
      <c r="G52" s="58" t="e">
        <f t="shared" si="1"/>
        <v>#DIV/0!</v>
      </c>
    </row>
    <row r="53" spans="1:7" x14ac:dyDescent="0.25">
      <c r="A53" s="70" t="s">
        <v>57</v>
      </c>
      <c r="B53" s="70"/>
      <c r="C53" s="5" t="s">
        <v>58</v>
      </c>
      <c r="D53" s="37"/>
      <c r="E53" s="37"/>
      <c r="F53" s="3">
        <f t="shared" si="0"/>
        <v>0</v>
      </c>
      <c r="G53" s="58" t="e">
        <f t="shared" si="1"/>
        <v>#DIV/0!</v>
      </c>
    </row>
    <row r="54" spans="1:7" x14ac:dyDescent="0.25">
      <c r="A54" s="70" t="s">
        <v>59</v>
      </c>
      <c r="B54" s="70"/>
      <c r="C54" s="5" t="s">
        <v>60</v>
      </c>
      <c r="D54" s="37">
        <v>13.8</v>
      </c>
      <c r="E54" s="37">
        <v>13.8</v>
      </c>
      <c r="F54" s="3">
        <f t="shared" si="0"/>
        <v>0</v>
      </c>
      <c r="G54" s="58">
        <f t="shared" si="1"/>
        <v>0</v>
      </c>
    </row>
    <row r="55" spans="1:7" x14ac:dyDescent="0.25">
      <c r="A55" s="70" t="s">
        <v>61</v>
      </c>
      <c r="B55" s="70"/>
      <c r="C55" s="5" t="s">
        <v>62</v>
      </c>
      <c r="D55" s="37">
        <v>145.4</v>
      </c>
      <c r="E55" s="37">
        <v>120</v>
      </c>
      <c r="F55" s="3">
        <f t="shared" si="0"/>
        <v>25.400000000000006</v>
      </c>
      <c r="G55" s="58">
        <f t="shared" si="1"/>
        <v>0.21166666666666667</v>
      </c>
    </row>
    <row r="56" spans="1:7" x14ac:dyDescent="0.25">
      <c r="A56" s="70" t="s">
        <v>36</v>
      </c>
      <c r="B56" s="70"/>
      <c r="C56" s="5" t="s">
        <v>63</v>
      </c>
      <c r="D56" s="37">
        <v>6125.03</v>
      </c>
      <c r="E56" s="37">
        <v>5416</v>
      </c>
      <c r="F56" s="3">
        <f t="shared" si="0"/>
        <v>709.02999999999975</v>
      </c>
      <c r="G56" s="58">
        <f t="shared" si="1"/>
        <v>0.13091395864106348</v>
      </c>
    </row>
    <row r="57" spans="1:7" x14ac:dyDescent="0.25">
      <c r="A57" s="70" t="s">
        <v>38</v>
      </c>
      <c r="B57" s="70"/>
      <c r="C57" s="5" t="s">
        <v>64</v>
      </c>
      <c r="D57" s="37">
        <v>1380.5</v>
      </c>
      <c r="E57" s="37">
        <v>1193</v>
      </c>
      <c r="F57" s="3">
        <f t="shared" si="0"/>
        <v>187.5</v>
      </c>
      <c r="G57" s="58">
        <f t="shared" si="1"/>
        <v>0.15716680637049452</v>
      </c>
    </row>
    <row r="58" spans="1:7" ht="24.75" customHeight="1" x14ac:dyDescent="0.25">
      <c r="A58" s="70" t="s">
        <v>65</v>
      </c>
      <c r="B58" s="70"/>
      <c r="C58" s="5" t="s">
        <v>66</v>
      </c>
      <c r="D58" s="37"/>
      <c r="E58" s="37"/>
      <c r="F58" s="3">
        <f t="shared" si="0"/>
        <v>0</v>
      </c>
      <c r="G58" s="58" t="e">
        <f t="shared" si="1"/>
        <v>#DIV/0!</v>
      </c>
    </row>
    <row r="59" spans="1:7" ht="25.5" customHeight="1" x14ac:dyDescent="0.25">
      <c r="A59" s="70" t="s">
        <v>67</v>
      </c>
      <c r="B59" s="70"/>
      <c r="C59" s="5" t="s">
        <v>68</v>
      </c>
      <c r="D59" s="37"/>
      <c r="E59" s="37"/>
      <c r="F59" s="3">
        <f t="shared" si="0"/>
        <v>0</v>
      </c>
      <c r="G59" s="58" t="e">
        <f t="shared" si="1"/>
        <v>#DIV/0!</v>
      </c>
    </row>
    <row r="60" spans="1:7" x14ac:dyDescent="0.25">
      <c r="A60" s="70" t="s">
        <v>69</v>
      </c>
      <c r="B60" s="70"/>
      <c r="C60" s="5" t="s">
        <v>70</v>
      </c>
      <c r="D60" s="37">
        <v>15.5</v>
      </c>
      <c r="E60" s="37">
        <v>5</v>
      </c>
      <c r="F60" s="3">
        <f t="shared" si="0"/>
        <v>10.5</v>
      </c>
      <c r="G60" s="58">
        <f t="shared" si="1"/>
        <v>2.1</v>
      </c>
    </row>
    <row r="61" spans="1:7" x14ac:dyDescent="0.25">
      <c r="A61" s="70" t="s">
        <v>71</v>
      </c>
      <c r="B61" s="70"/>
      <c r="C61" s="5" t="s">
        <v>72</v>
      </c>
      <c r="D61" s="37">
        <v>5.5</v>
      </c>
      <c r="E61" s="37">
        <v>5</v>
      </c>
      <c r="F61" s="3">
        <f t="shared" si="0"/>
        <v>0.5</v>
      </c>
      <c r="G61" s="58">
        <f t="shared" si="1"/>
        <v>0.10000000000000009</v>
      </c>
    </row>
    <row r="62" spans="1:7" x14ac:dyDescent="0.25">
      <c r="A62" s="70" t="s">
        <v>73</v>
      </c>
      <c r="B62" s="70"/>
      <c r="C62" s="5" t="s">
        <v>74</v>
      </c>
      <c r="D62" s="37"/>
      <c r="E62" s="37"/>
      <c r="F62" s="3">
        <f t="shared" si="0"/>
        <v>0</v>
      </c>
      <c r="G62" s="58" t="e">
        <f t="shared" si="1"/>
        <v>#DIV/0!</v>
      </c>
    </row>
    <row r="63" spans="1:7" x14ac:dyDescent="0.25">
      <c r="A63" s="70" t="s">
        <v>75</v>
      </c>
      <c r="B63" s="70"/>
      <c r="C63" s="5" t="s">
        <v>76</v>
      </c>
      <c r="D63" s="37">
        <v>6</v>
      </c>
      <c r="E63" s="37">
        <v>6</v>
      </c>
      <c r="F63" s="3">
        <f t="shared" si="0"/>
        <v>0</v>
      </c>
      <c r="G63" s="58">
        <f t="shared" si="1"/>
        <v>0</v>
      </c>
    </row>
    <row r="64" spans="1:7" x14ac:dyDescent="0.25">
      <c r="A64" s="70" t="s">
        <v>77</v>
      </c>
      <c r="B64" s="70"/>
      <c r="C64" s="5" t="s">
        <v>78</v>
      </c>
      <c r="D64" s="37">
        <v>5</v>
      </c>
      <c r="E64" s="37">
        <v>5</v>
      </c>
      <c r="F64" s="3">
        <f t="shared" si="0"/>
        <v>0</v>
      </c>
      <c r="G64" s="58">
        <f t="shared" si="1"/>
        <v>0</v>
      </c>
    </row>
    <row r="65" spans="1:7" x14ac:dyDescent="0.25">
      <c r="A65" s="70" t="s">
        <v>79</v>
      </c>
      <c r="B65" s="70"/>
      <c r="C65" s="5" t="s">
        <v>80</v>
      </c>
      <c r="D65" s="37">
        <v>32.5</v>
      </c>
      <c r="E65" s="37">
        <v>30</v>
      </c>
      <c r="F65" s="3">
        <f t="shared" si="0"/>
        <v>2.5</v>
      </c>
      <c r="G65" s="58">
        <f t="shared" si="1"/>
        <v>8.3333333333333259E-2</v>
      </c>
    </row>
    <row r="66" spans="1:7" ht="24.75" customHeight="1" x14ac:dyDescent="0.25">
      <c r="A66" s="70" t="s">
        <v>81</v>
      </c>
      <c r="B66" s="70"/>
      <c r="C66" s="5" t="s">
        <v>82</v>
      </c>
      <c r="D66" s="37"/>
      <c r="E66" s="37"/>
      <c r="F66" s="3">
        <f t="shared" si="0"/>
        <v>0</v>
      </c>
      <c r="G66" s="58" t="e">
        <f t="shared" si="1"/>
        <v>#DIV/0!</v>
      </c>
    </row>
    <row r="67" spans="1:7" x14ac:dyDescent="0.25">
      <c r="A67" s="70" t="s">
        <v>83</v>
      </c>
      <c r="B67" s="70"/>
      <c r="C67" s="5" t="s">
        <v>84</v>
      </c>
      <c r="D67" s="37"/>
      <c r="E67" s="37"/>
      <c r="F67" s="3">
        <f t="shared" si="0"/>
        <v>0</v>
      </c>
      <c r="G67" s="58" t="e">
        <f t="shared" si="1"/>
        <v>#DIV/0!</v>
      </c>
    </row>
    <row r="68" spans="1:7" x14ac:dyDescent="0.25">
      <c r="A68" s="70" t="s">
        <v>30</v>
      </c>
      <c r="B68" s="70"/>
      <c r="C68" s="5" t="s">
        <v>85</v>
      </c>
      <c r="D68" s="37"/>
      <c r="E68" s="37"/>
      <c r="F68" s="3">
        <f t="shared" si="0"/>
        <v>0</v>
      </c>
      <c r="G68" s="58" t="e">
        <f t="shared" si="1"/>
        <v>#DIV/0!</v>
      </c>
    </row>
    <row r="69" spans="1:7" x14ac:dyDescent="0.25">
      <c r="A69" s="70" t="s">
        <v>32</v>
      </c>
      <c r="B69" s="70"/>
      <c r="C69" s="5" t="s">
        <v>86</v>
      </c>
      <c r="D69" s="37"/>
      <c r="E69" s="37"/>
      <c r="F69" s="3">
        <f t="shared" si="0"/>
        <v>0</v>
      </c>
      <c r="G69" s="58" t="e">
        <f t="shared" si="1"/>
        <v>#DIV/0!</v>
      </c>
    </row>
    <row r="70" spans="1:7" x14ac:dyDescent="0.25">
      <c r="A70" s="70" t="s">
        <v>34</v>
      </c>
      <c r="B70" s="70"/>
      <c r="C70" s="5" t="s">
        <v>87</v>
      </c>
      <c r="D70" s="37"/>
      <c r="E70" s="37"/>
      <c r="F70" s="3">
        <f t="shared" si="0"/>
        <v>0</v>
      </c>
      <c r="G70" s="58" t="e">
        <f t="shared" si="1"/>
        <v>#DIV/0!</v>
      </c>
    </row>
    <row r="71" spans="1:7" x14ac:dyDescent="0.25">
      <c r="A71" s="70" t="s">
        <v>88</v>
      </c>
      <c r="B71" s="70"/>
      <c r="C71" s="5" t="s">
        <v>89</v>
      </c>
      <c r="D71" s="37"/>
      <c r="E71" s="37"/>
      <c r="F71" s="3">
        <f t="shared" si="0"/>
        <v>0</v>
      </c>
      <c r="G71" s="58" t="e">
        <f t="shared" si="1"/>
        <v>#DIV/0!</v>
      </c>
    </row>
    <row r="72" spans="1:7" x14ac:dyDescent="0.25">
      <c r="A72" s="70" t="s">
        <v>90</v>
      </c>
      <c r="B72" s="70"/>
      <c r="C72" s="5" t="s">
        <v>91</v>
      </c>
      <c r="D72" s="37"/>
      <c r="E72" s="37"/>
      <c r="F72" s="3">
        <f t="shared" si="0"/>
        <v>0</v>
      </c>
      <c r="G72" s="58" t="e">
        <f t="shared" si="1"/>
        <v>#DIV/0!</v>
      </c>
    </row>
    <row r="73" spans="1:7" x14ac:dyDescent="0.25">
      <c r="A73" s="70" t="s">
        <v>92</v>
      </c>
      <c r="B73" s="70"/>
      <c r="C73" s="5" t="s">
        <v>93</v>
      </c>
      <c r="D73" s="37">
        <v>5.9</v>
      </c>
      <c r="E73" s="37">
        <v>6</v>
      </c>
      <c r="F73" s="3">
        <f t="shared" si="0"/>
        <v>-9.9999999999999645E-2</v>
      </c>
      <c r="G73" s="58">
        <f t="shared" si="1"/>
        <v>-1.6666666666666607E-2</v>
      </c>
    </row>
    <row r="74" spans="1:7" x14ac:dyDescent="0.25">
      <c r="A74" s="70" t="s">
        <v>94</v>
      </c>
      <c r="B74" s="70"/>
      <c r="C74" s="5" t="s">
        <v>95</v>
      </c>
      <c r="D74" s="37">
        <v>89.5</v>
      </c>
      <c r="E74" s="37">
        <v>10</v>
      </c>
      <c r="F74" s="3">
        <f t="shared" si="0"/>
        <v>79.5</v>
      </c>
      <c r="G74" s="58">
        <f t="shared" si="1"/>
        <v>7.9499999999999993</v>
      </c>
    </row>
    <row r="75" spans="1:7" x14ac:dyDescent="0.25">
      <c r="A75" s="70" t="s">
        <v>96</v>
      </c>
      <c r="B75" s="70"/>
      <c r="C75" s="5" t="s">
        <v>97</v>
      </c>
      <c r="D75" s="37">
        <v>42.5</v>
      </c>
      <c r="E75" s="37">
        <v>27</v>
      </c>
      <c r="F75" s="3">
        <f t="shared" si="0"/>
        <v>15.5</v>
      </c>
      <c r="G75" s="58">
        <f t="shared" si="1"/>
        <v>0.57407407407407418</v>
      </c>
    </row>
    <row r="76" spans="1:7" x14ac:dyDescent="0.25">
      <c r="A76" s="70" t="s">
        <v>98</v>
      </c>
      <c r="B76" s="70"/>
      <c r="C76" s="5" t="s">
        <v>99</v>
      </c>
      <c r="D76" s="37">
        <v>27</v>
      </c>
      <c r="E76" s="37">
        <v>25</v>
      </c>
      <c r="F76" s="3">
        <f t="shared" si="0"/>
        <v>2</v>
      </c>
      <c r="G76" s="58">
        <f t="shared" si="1"/>
        <v>8.0000000000000071E-2</v>
      </c>
    </row>
    <row r="77" spans="1:7" x14ac:dyDescent="0.25">
      <c r="A77" s="70" t="s">
        <v>389</v>
      </c>
      <c r="B77" s="70"/>
      <c r="C77" s="5" t="s">
        <v>100</v>
      </c>
      <c r="D77" s="37"/>
      <c r="E77" s="37"/>
      <c r="F77" s="3">
        <f t="shared" si="0"/>
        <v>0</v>
      </c>
      <c r="G77" s="58" t="e">
        <f t="shared" si="1"/>
        <v>#DIV/0!</v>
      </c>
    </row>
    <row r="78" spans="1:7" x14ac:dyDescent="0.25">
      <c r="A78" s="68" t="s">
        <v>101</v>
      </c>
      <c r="B78" s="68"/>
      <c r="C78" s="2">
        <v>9</v>
      </c>
      <c r="D78" s="39">
        <f>SUM(D79:D85)</f>
        <v>0</v>
      </c>
      <c r="E78" s="39">
        <f t="shared" ref="E78" si="4">SUM(E79:E85)</f>
        <v>0</v>
      </c>
      <c r="F78" s="38">
        <f t="shared" si="0"/>
        <v>0</v>
      </c>
      <c r="G78" s="63" t="e">
        <f t="shared" si="1"/>
        <v>#DIV/0!</v>
      </c>
    </row>
    <row r="79" spans="1:7" x14ac:dyDescent="0.25">
      <c r="A79" s="70" t="s">
        <v>102</v>
      </c>
      <c r="B79" s="70"/>
      <c r="C79" s="5" t="s">
        <v>103</v>
      </c>
      <c r="D79" s="37"/>
      <c r="E79" s="37"/>
      <c r="F79" s="3">
        <f t="shared" si="0"/>
        <v>0</v>
      </c>
      <c r="G79" s="58" t="e">
        <f t="shared" si="1"/>
        <v>#DIV/0!</v>
      </c>
    </row>
    <row r="80" spans="1:7" x14ac:dyDescent="0.25">
      <c r="A80" s="70" t="s">
        <v>104</v>
      </c>
      <c r="B80" s="70"/>
      <c r="C80" s="5" t="s">
        <v>105</v>
      </c>
      <c r="D80" s="37"/>
      <c r="E80" s="37"/>
      <c r="F80" s="3">
        <f t="shared" si="0"/>
        <v>0</v>
      </c>
      <c r="G80" s="58" t="e">
        <f t="shared" si="1"/>
        <v>#DIV/0!</v>
      </c>
    </row>
    <row r="81" spans="1:7" x14ac:dyDescent="0.25">
      <c r="A81" s="70" t="s">
        <v>36</v>
      </c>
      <c r="B81" s="70"/>
      <c r="C81" s="5" t="s">
        <v>106</v>
      </c>
      <c r="D81" s="37"/>
      <c r="E81" s="37"/>
      <c r="F81" s="3">
        <f t="shared" si="0"/>
        <v>0</v>
      </c>
      <c r="G81" s="58" t="e">
        <f t="shared" si="1"/>
        <v>#DIV/0!</v>
      </c>
    </row>
    <row r="82" spans="1:7" x14ac:dyDescent="0.25">
      <c r="A82" s="70" t="s">
        <v>107</v>
      </c>
      <c r="B82" s="70"/>
      <c r="C82" s="5" t="s">
        <v>108</v>
      </c>
      <c r="D82" s="37"/>
      <c r="E82" s="37"/>
      <c r="F82" s="3">
        <f t="shared" si="0"/>
        <v>0</v>
      </c>
      <c r="G82" s="58" t="e">
        <f t="shared" si="1"/>
        <v>#DIV/0!</v>
      </c>
    </row>
    <row r="83" spans="1:7" x14ac:dyDescent="0.25">
      <c r="A83" s="70" t="s">
        <v>109</v>
      </c>
      <c r="B83" s="70"/>
      <c r="C83" s="5" t="s">
        <v>110</v>
      </c>
      <c r="D83" s="37"/>
      <c r="E83" s="37"/>
      <c r="F83" s="3">
        <f t="shared" si="0"/>
        <v>0</v>
      </c>
      <c r="G83" s="58" t="e">
        <f t="shared" si="1"/>
        <v>#DIV/0!</v>
      </c>
    </row>
    <row r="84" spans="1:7" x14ac:dyDescent="0.25">
      <c r="A84" s="70" t="s">
        <v>111</v>
      </c>
      <c r="B84" s="70"/>
      <c r="C84" s="5" t="s">
        <v>112</v>
      </c>
      <c r="D84" s="37"/>
      <c r="E84" s="37"/>
      <c r="F84" s="3">
        <f t="shared" si="0"/>
        <v>0</v>
      </c>
      <c r="G84" s="58" t="e">
        <f t="shared" si="1"/>
        <v>#DIV/0!</v>
      </c>
    </row>
    <row r="85" spans="1:7" x14ac:dyDescent="0.25">
      <c r="A85" s="70" t="s">
        <v>113</v>
      </c>
      <c r="B85" s="70"/>
      <c r="C85" s="5" t="s">
        <v>114</v>
      </c>
      <c r="D85" s="37"/>
      <c r="E85" s="37"/>
      <c r="F85" s="3">
        <f t="shared" si="0"/>
        <v>0</v>
      </c>
      <c r="G85" s="58" t="e">
        <f t="shared" si="1"/>
        <v>#DIV/0!</v>
      </c>
    </row>
    <row r="86" spans="1:7" x14ac:dyDescent="0.25">
      <c r="A86" s="68" t="s">
        <v>115</v>
      </c>
      <c r="B86" s="68"/>
      <c r="C86" s="2">
        <v>10</v>
      </c>
      <c r="D86" s="39">
        <f>SUM(D87:D91)</f>
        <v>6225.8</v>
      </c>
      <c r="E86" s="39">
        <f t="shared" ref="E86" si="5">SUM(E87:E91)</f>
        <v>6770</v>
      </c>
      <c r="F86" s="38">
        <f t="shared" si="0"/>
        <v>-544.19999999999982</v>
      </c>
      <c r="G86" s="63">
        <f t="shared" si="1"/>
        <v>-8.0384047267355929E-2</v>
      </c>
    </row>
    <row r="87" spans="1:7" x14ac:dyDescent="0.25">
      <c r="A87" s="78" t="s">
        <v>116</v>
      </c>
      <c r="B87" s="78"/>
      <c r="C87" s="5" t="s">
        <v>117</v>
      </c>
      <c r="D87" s="37"/>
      <c r="E87" s="37"/>
      <c r="F87" s="3">
        <f t="shared" si="0"/>
        <v>0</v>
      </c>
      <c r="G87" s="58" t="e">
        <f t="shared" si="1"/>
        <v>#DIV/0!</v>
      </c>
    </row>
    <row r="88" spans="1:7" x14ac:dyDescent="0.25">
      <c r="A88" s="78" t="s">
        <v>118</v>
      </c>
      <c r="B88" s="78"/>
      <c r="C88" s="5" t="s">
        <v>119</v>
      </c>
      <c r="D88" s="37">
        <v>343.1</v>
      </c>
      <c r="E88" s="37">
        <v>270</v>
      </c>
      <c r="F88" s="3">
        <f t="shared" si="0"/>
        <v>73.100000000000023</v>
      </c>
      <c r="G88" s="58">
        <f t="shared" si="1"/>
        <v>0.27074074074074073</v>
      </c>
    </row>
    <row r="89" spans="1:7" x14ac:dyDescent="0.25">
      <c r="A89" s="78" t="s">
        <v>120</v>
      </c>
      <c r="B89" s="78"/>
      <c r="C89" s="5" t="s">
        <v>121</v>
      </c>
      <c r="D89" s="37"/>
      <c r="E89" s="37"/>
      <c r="F89" s="3">
        <f t="shared" si="0"/>
        <v>0</v>
      </c>
      <c r="G89" s="58" t="e">
        <f t="shared" si="1"/>
        <v>#DIV/0!</v>
      </c>
    </row>
    <row r="90" spans="1:7" x14ac:dyDescent="0.25">
      <c r="A90" s="78" t="s">
        <v>122</v>
      </c>
      <c r="B90" s="78"/>
      <c r="C90" s="5" t="s">
        <v>123</v>
      </c>
      <c r="D90" s="37"/>
      <c r="E90" s="37"/>
      <c r="F90" s="3">
        <f t="shared" si="0"/>
        <v>0</v>
      </c>
      <c r="G90" s="58" t="e">
        <f t="shared" si="1"/>
        <v>#DIV/0!</v>
      </c>
    </row>
    <row r="91" spans="1:7" ht="39.75" customHeight="1" x14ac:dyDescent="0.25">
      <c r="A91" s="78" t="s">
        <v>407</v>
      </c>
      <c r="B91" s="78"/>
      <c r="C91" s="5" t="s">
        <v>124</v>
      </c>
      <c r="D91" s="37">
        <v>5882.7</v>
      </c>
      <c r="E91" s="37">
        <v>6500</v>
      </c>
      <c r="F91" s="3">
        <f t="shared" ref="F91:F156" si="6">D91-E91</f>
        <v>-617.30000000000018</v>
      </c>
      <c r="G91" s="58">
        <f t="shared" ref="G91:G156" si="7">D91/E91-1</f>
        <v>-9.4969230769230806E-2</v>
      </c>
    </row>
    <row r="92" spans="1:7" ht="21" customHeight="1" x14ac:dyDescent="0.25">
      <c r="A92" s="77" t="s">
        <v>125</v>
      </c>
      <c r="B92" s="77"/>
      <c r="C92" s="6" t="s">
        <v>126</v>
      </c>
      <c r="D92" s="39">
        <f>SUM(D93:D93)</f>
        <v>0</v>
      </c>
      <c r="E92" s="39">
        <v>0</v>
      </c>
      <c r="F92" s="38">
        <f t="shared" si="6"/>
        <v>0</v>
      </c>
      <c r="G92" s="63" t="e">
        <f t="shared" si="7"/>
        <v>#DIV/0!</v>
      </c>
    </row>
    <row r="93" spans="1:7" ht="27" customHeight="1" x14ac:dyDescent="0.25">
      <c r="A93" s="79" t="s">
        <v>378</v>
      </c>
      <c r="B93" s="80"/>
      <c r="C93" s="5" t="s">
        <v>127</v>
      </c>
      <c r="D93" s="37"/>
      <c r="E93" s="37">
        <v>0</v>
      </c>
      <c r="F93" s="38">
        <f t="shared" si="6"/>
        <v>0</v>
      </c>
      <c r="G93" s="63" t="e">
        <f t="shared" si="7"/>
        <v>#DIV/0!</v>
      </c>
    </row>
    <row r="94" spans="1:7" x14ac:dyDescent="0.25">
      <c r="A94" s="77" t="s">
        <v>128</v>
      </c>
      <c r="B94" s="77"/>
      <c r="C94" s="6" t="s">
        <v>129</v>
      </c>
      <c r="D94" s="67">
        <f>SUM(D95:D97)</f>
        <v>8310.7000000000007</v>
      </c>
      <c r="E94" s="67">
        <f>SUM(E95:E97)</f>
        <v>6800</v>
      </c>
      <c r="F94" s="38">
        <f t="shared" si="6"/>
        <v>1510.7000000000007</v>
      </c>
      <c r="G94" s="63">
        <f t="shared" si="7"/>
        <v>0.22216176470588245</v>
      </c>
    </row>
    <row r="95" spans="1:7" ht="33" customHeight="1" x14ac:dyDescent="0.25">
      <c r="A95" s="78" t="s">
        <v>417</v>
      </c>
      <c r="B95" s="78"/>
      <c r="C95" s="5" t="s">
        <v>130</v>
      </c>
      <c r="D95" s="37">
        <v>6910.8</v>
      </c>
      <c r="E95" s="37">
        <v>6800</v>
      </c>
      <c r="F95" s="3">
        <f t="shared" si="6"/>
        <v>110.80000000000018</v>
      </c>
      <c r="G95" s="58">
        <f t="shared" si="7"/>
        <v>1.6294117647058792E-2</v>
      </c>
    </row>
    <row r="96" spans="1:7" ht="40.5" customHeight="1" x14ac:dyDescent="0.25">
      <c r="A96" s="79" t="s">
        <v>418</v>
      </c>
      <c r="B96" s="80"/>
      <c r="C96" s="5" t="s">
        <v>415</v>
      </c>
      <c r="D96" s="37">
        <v>1364.9</v>
      </c>
      <c r="E96" s="37">
        <v>0</v>
      </c>
      <c r="F96" s="3">
        <f t="shared" si="6"/>
        <v>1364.9</v>
      </c>
      <c r="G96" s="58" t="e">
        <f t="shared" si="7"/>
        <v>#DIV/0!</v>
      </c>
    </row>
    <row r="97" spans="1:7" x14ac:dyDescent="0.25">
      <c r="A97" s="79" t="s">
        <v>419</v>
      </c>
      <c r="B97" s="80"/>
      <c r="C97" s="5" t="s">
        <v>416</v>
      </c>
      <c r="D97" s="37">
        <v>35</v>
      </c>
      <c r="E97" s="37">
        <v>0</v>
      </c>
      <c r="F97" s="3">
        <f t="shared" si="6"/>
        <v>35</v>
      </c>
      <c r="G97" s="58" t="e">
        <f t="shared" si="7"/>
        <v>#DIV/0!</v>
      </c>
    </row>
    <row r="98" spans="1:7" x14ac:dyDescent="0.25">
      <c r="A98" s="68" t="s">
        <v>131</v>
      </c>
      <c r="B98" s="68"/>
      <c r="C98" s="2">
        <v>13</v>
      </c>
      <c r="D98" s="39">
        <f>SUM(D99:D107)</f>
        <v>588.09999999999991</v>
      </c>
      <c r="E98" s="39">
        <f t="shared" ref="E98" si="8">SUM(E99:E107)</f>
        <v>1700.2</v>
      </c>
      <c r="F98" s="38">
        <f t="shared" si="6"/>
        <v>-1112.1000000000001</v>
      </c>
      <c r="G98" s="63">
        <f t="shared" si="7"/>
        <v>-0.65409951770379959</v>
      </c>
    </row>
    <row r="99" spans="1:7" x14ac:dyDescent="0.25">
      <c r="A99" s="78" t="s">
        <v>132</v>
      </c>
      <c r="B99" s="78"/>
      <c r="C99" s="5" t="s">
        <v>133</v>
      </c>
      <c r="D99" s="37"/>
      <c r="E99" s="37"/>
      <c r="F99" s="3">
        <f t="shared" si="6"/>
        <v>0</v>
      </c>
      <c r="G99" s="58" t="e">
        <f t="shared" si="7"/>
        <v>#DIV/0!</v>
      </c>
    </row>
    <row r="100" spans="1:7" x14ac:dyDescent="0.25">
      <c r="A100" s="78" t="s">
        <v>134</v>
      </c>
      <c r="B100" s="78"/>
      <c r="C100" s="5" t="s">
        <v>135</v>
      </c>
      <c r="D100" s="37"/>
      <c r="E100" s="37"/>
      <c r="F100" s="3">
        <f t="shared" si="6"/>
        <v>0</v>
      </c>
      <c r="G100" s="58" t="e">
        <f t="shared" si="7"/>
        <v>#DIV/0!</v>
      </c>
    </row>
    <row r="101" spans="1:7" x14ac:dyDescent="0.25">
      <c r="A101" s="78" t="s">
        <v>136</v>
      </c>
      <c r="B101" s="78"/>
      <c r="C101" s="5" t="s">
        <v>137</v>
      </c>
      <c r="D101" s="37"/>
      <c r="E101" s="37"/>
      <c r="F101" s="3">
        <f t="shared" si="6"/>
        <v>0</v>
      </c>
      <c r="G101" s="58" t="e">
        <f t="shared" si="7"/>
        <v>#DIV/0!</v>
      </c>
    </row>
    <row r="102" spans="1:7" x14ac:dyDescent="0.25">
      <c r="A102" s="78" t="s">
        <v>138</v>
      </c>
      <c r="B102" s="78"/>
      <c r="C102" s="5" t="s">
        <v>139</v>
      </c>
      <c r="D102" s="37"/>
      <c r="E102" s="37"/>
      <c r="F102" s="3">
        <f t="shared" si="6"/>
        <v>0</v>
      </c>
      <c r="G102" s="58" t="e">
        <f t="shared" si="7"/>
        <v>#DIV/0!</v>
      </c>
    </row>
    <row r="103" spans="1:7" x14ac:dyDescent="0.25">
      <c r="A103" s="78" t="s">
        <v>140</v>
      </c>
      <c r="B103" s="78"/>
      <c r="C103" s="5" t="s">
        <v>141</v>
      </c>
      <c r="D103" s="37">
        <v>283.89999999999998</v>
      </c>
      <c r="E103" s="37">
        <v>0.2</v>
      </c>
      <c r="F103" s="3">
        <f t="shared" si="6"/>
        <v>283.7</v>
      </c>
      <c r="G103" s="58">
        <f t="shared" si="7"/>
        <v>1418.4999999999998</v>
      </c>
    </row>
    <row r="104" spans="1:7" x14ac:dyDescent="0.25">
      <c r="A104" s="78" t="s">
        <v>142</v>
      </c>
      <c r="B104" s="78"/>
      <c r="C104" s="5" t="s">
        <v>143</v>
      </c>
      <c r="D104" s="37"/>
      <c r="E104" s="37"/>
      <c r="F104" s="3">
        <f t="shared" si="6"/>
        <v>0</v>
      </c>
      <c r="G104" s="58" t="e">
        <f t="shared" si="7"/>
        <v>#DIV/0!</v>
      </c>
    </row>
    <row r="105" spans="1:7" x14ac:dyDescent="0.25">
      <c r="A105" s="78" t="s">
        <v>144</v>
      </c>
      <c r="B105" s="78"/>
      <c r="C105" s="5" t="s">
        <v>145</v>
      </c>
      <c r="D105" s="37"/>
      <c r="E105" s="37"/>
      <c r="F105" s="3">
        <f t="shared" si="6"/>
        <v>0</v>
      </c>
      <c r="G105" s="58" t="e">
        <f t="shared" si="7"/>
        <v>#DIV/0!</v>
      </c>
    </row>
    <row r="106" spans="1:7" x14ac:dyDescent="0.25">
      <c r="A106" s="78" t="s">
        <v>146</v>
      </c>
      <c r="B106" s="78"/>
      <c r="C106" s="5" t="s">
        <v>147</v>
      </c>
      <c r="D106" s="37"/>
      <c r="E106" s="37"/>
      <c r="F106" s="3">
        <f t="shared" si="6"/>
        <v>0</v>
      </c>
      <c r="G106" s="58" t="e">
        <f t="shared" si="7"/>
        <v>#DIV/0!</v>
      </c>
    </row>
    <row r="107" spans="1:7" ht="39" customHeight="1" x14ac:dyDescent="0.25">
      <c r="A107" s="78" t="s">
        <v>403</v>
      </c>
      <c r="B107" s="78"/>
      <c r="C107" s="5" t="s">
        <v>148</v>
      </c>
      <c r="D107" s="37">
        <v>304.2</v>
      </c>
      <c r="E107" s="37">
        <v>1700</v>
      </c>
      <c r="F107" s="3">
        <f t="shared" si="6"/>
        <v>-1395.8</v>
      </c>
      <c r="G107" s="58">
        <f t="shared" si="7"/>
        <v>-0.82105882352941173</v>
      </c>
    </row>
    <row r="108" spans="1:7" x14ac:dyDescent="0.25">
      <c r="A108" s="77" t="s">
        <v>149</v>
      </c>
      <c r="B108" s="77"/>
      <c r="C108" s="6" t="s">
        <v>150</v>
      </c>
      <c r="D108" s="39">
        <f>D46+D86+D92+D94-D47-D78-D98</f>
        <v>-5988.230000000005</v>
      </c>
      <c r="E108" s="39">
        <f>E46+E86+E92+E94-E47-E78-E98</f>
        <v>-5562</v>
      </c>
      <c r="F108" s="38">
        <f t="shared" si="6"/>
        <v>-426.23000000000502</v>
      </c>
      <c r="G108" s="63">
        <f t="shared" si="7"/>
        <v>7.6632506292701352E-2</v>
      </c>
    </row>
    <row r="109" spans="1:7" x14ac:dyDescent="0.25">
      <c r="A109" s="77" t="s">
        <v>390</v>
      </c>
      <c r="B109" s="77"/>
      <c r="C109" s="6" t="s">
        <v>151</v>
      </c>
      <c r="D109" s="37"/>
      <c r="E109" s="37"/>
      <c r="F109" s="38">
        <f t="shared" si="6"/>
        <v>0</v>
      </c>
      <c r="G109" s="63" t="e">
        <f t="shared" si="7"/>
        <v>#DIV/0!</v>
      </c>
    </row>
    <row r="110" spans="1:7" x14ac:dyDescent="0.25">
      <c r="A110" s="68" t="s">
        <v>391</v>
      </c>
      <c r="B110" s="68"/>
      <c r="C110" s="2">
        <v>16</v>
      </c>
      <c r="D110" s="37"/>
      <c r="E110" s="37"/>
      <c r="F110" s="38">
        <f t="shared" si="6"/>
        <v>0</v>
      </c>
      <c r="G110" s="63" t="e">
        <f t="shared" si="7"/>
        <v>#DIV/0!</v>
      </c>
    </row>
    <row r="111" spans="1:7" x14ac:dyDescent="0.25">
      <c r="A111" s="77" t="s">
        <v>392</v>
      </c>
      <c r="B111" s="77"/>
      <c r="C111" s="6" t="s">
        <v>152</v>
      </c>
      <c r="D111" s="37"/>
      <c r="E111" s="37"/>
      <c r="F111" s="38">
        <f t="shared" si="6"/>
        <v>0</v>
      </c>
      <c r="G111" s="63" t="e">
        <f t="shared" si="7"/>
        <v>#DIV/0!</v>
      </c>
    </row>
    <row r="112" spans="1:7" x14ac:dyDescent="0.25">
      <c r="A112" s="77" t="s">
        <v>393</v>
      </c>
      <c r="B112" s="77"/>
      <c r="C112" s="6" t="s">
        <v>153</v>
      </c>
      <c r="D112" s="37"/>
      <c r="E112" s="37"/>
      <c r="F112" s="38">
        <f t="shared" si="6"/>
        <v>0</v>
      </c>
      <c r="G112" s="63" t="e">
        <f t="shared" si="7"/>
        <v>#DIV/0!</v>
      </c>
    </row>
    <row r="113" spans="1:7" x14ac:dyDescent="0.25">
      <c r="A113" s="77" t="s">
        <v>154</v>
      </c>
      <c r="B113" s="77"/>
      <c r="C113" s="6" t="s">
        <v>155</v>
      </c>
      <c r="D113" s="39">
        <f>SUM(D114:D116)</f>
        <v>4065.5</v>
      </c>
      <c r="E113" s="39">
        <f t="shared" ref="E113" si="9">SUM(E114:E116)</f>
        <v>3200</v>
      </c>
      <c r="F113" s="38">
        <f t="shared" si="6"/>
        <v>865.5</v>
      </c>
      <c r="G113" s="63">
        <f t="shared" si="7"/>
        <v>0.27046875000000004</v>
      </c>
    </row>
    <row r="114" spans="1:7" x14ac:dyDescent="0.25">
      <c r="A114" s="78" t="s">
        <v>156</v>
      </c>
      <c r="B114" s="78"/>
      <c r="C114" s="5" t="s">
        <v>157</v>
      </c>
      <c r="D114" s="37">
        <v>4065.5</v>
      </c>
      <c r="E114" s="37">
        <v>3200</v>
      </c>
      <c r="F114" s="3">
        <f t="shared" si="6"/>
        <v>865.5</v>
      </c>
      <c r="G114" s="58">
        <f t="shared" si="7"/>
        <v>0.27046875000000004</v>
      </c>
    </row>
    <row r="115" spans="1:7" x14ac:dyDescent="0.25">
      <c r="A115" s="78" t="s">
        <v>158</v>
      </c>
      <c r="B115" s="78"/>
      <c r="C115" s="5" t="s">
        <v>159</v>
      </c>
      <c r="D115" s="37"/>
      <c r="E115" s="37"/>
      <c r="F115" s="3">
        <f t="shared" si="6"/>
        <v>0</v>
      </c>
      <c r="G115" s="58" t="e">
        <f t="shared" si="7"/>
        <v>#DIV/0!</v>
      </c>
    </row>
    <row r="116" spans="1:7" x14ac:dyDescent="0.25">
      <c r="A116" s="78" t="s">
        <v>160</v>
      </c>
      <c r="B116" s="78"/>
      <c r="C116" s="5" t="s">
        <v>161</v>
      </c>
      <c r="D116" s="37"/>
      <c r="E116" s="37"/>
      <c r="F116" s="3">
        <f t="shared" si="6"/>
        <v>0</v>
      </c>
      <c r="G116" s="58" t="e">
        <f t="shared" si="7"/>
        <v>#DIV/0!</v>
      </c>
    </row>
    <row r="117" spans="1:7" x14ac:dyDescent="0.25">
      <c r="A117" s="77" t="s">
        <v>162</v>
      </c>
      <c r="B117" s="77"/>
      <c r="C117" s="6" t="s">
        <v>163</v>
      </c>
      <c r="D117" s="39">
        <f>SUM(D118:D121)</f>
        <v>332.7</v>
      </c>
      <c r="E117" s="39">
        <f t="shared" ref="E117" si="10">SUM(E118:E121)</f>
        <v>210</v>
      </c>
      <c r="F117" s="38">
        <f t="shared" si="6"/>
        <v>122.69999999999999</v>
      </c>
      <c r="G117" s="63">
        <f t="shared" si="7"/>
        <v>0.5842857142857143</v>
      </c>
    </row>
    <row r="118" spans="1:7" x14ac:dyDescent="0.25">
      <c r="A118" s="78" t="s">
        <v>164</v>
      </c>
      <c r="B118" s="78"/>
      <c r="C118" s="5" t="s">
        <v>165</v>
      </c>
      <c r="D118" s="37">
        <v>332.7</v>
      </c>
      <c r="E118" s="37">
        <v>210</v>
      </c>
      <c r="F118" s="3">
        <f t="shared" si="6"/>
        <v>122.69999999999999</v>
      </c>
      <c r="G118" s="58">
        <f t="shared" si="7"/>
        <v>0.5842857142857143</v>
      </c>
    </row>
    <row r="119" spans="1:7" x14ac:dyDescent="0.25">
      <c r="A119" s="78" t="s">
        <v>166</v>
      </c>
      <c r="B119" s="78"/>
      <c r="C119" s="5" t="s">
        <v>167</v>
      </c>
      <c r="D119" s="37"/>
      <c r="E119" s="37"/>
      <c r="F119" s="3">
        <f t="shared" si="6"/>
        <v>0</v>
      </c>
      <c r="G119" s="58" t="e">
        <f t="shared" si="7"/>
        <v>#DIV/0!</v>
      </c>
    </row>
    <row r="120" spans="1:7" x14ac:dyDescent="0.25">
      <c r="A120" s="78" t="s">
        <v>168</v>
      </c>
      <c r="B120" s="78"/>
      <c r="C120" s="5" t="s">
        <v>169</v>
      </c>
      <c r="D120" s="37"/>
      <c r="E120" s="37"/>
      <c r="F120" s="3">
        <f t="shared" si="6"/>
        <v>0</v>
      </c>
      <c r="G120" s="58" t="e">
        <f t="shared" si="7"/>
        <v>#DIV/0!</v>
      </c>
    </row>
    <row r="121" spans="1:7" x14ac:dyDescent="0.25">
      <c r="A121" s="78" t="s">
        <v>44</v>
      </c>
      <c r="B121" s="78"/>
      <c r="C121" s="5" t="s">
        <v>170</v>
      </c>
      <c r="D121" s="37"/>
      <c r="E121" s="37"/>
      <c r="F121" s="3">
        <f t="shared" si="6"/>
        <v>0</v>
      </c>
      <c r="G121" s="58" t="e">
        <f t="shared" si="7"/>
        <v>#DIV/0!</v>
      </c>
    </row>
    <row r="122" spans="1:7" x14ac:dyDescent="0.25">
      <c r="A122" s="77" t="s">
        <v>171</v>
      </c>
      <c r="B122" s="77"/>
      <c r="C122" s="6" t="s">
        <v>172</v>
      </c>
      <c r="D122" s="39">
        <f>D108+D109+D111+D113-D110-D112-D117</f>
        <v>-2255.4300000000048</v>
      </c>
      <c r="E122" s="39">
        <f>E108+E109+E111+E113-E110-E112-E117</f>
        <v>-2572</v>
      </c>
      <c r="F122" s="38">
        <f t="shared" si="6"/>
        <v>316.56999999999516</v>
      </c>
      <c r="G122" s="63">
        <f t="shared" si="7"/>
        <v>-0.12308320373250203</v>
      </c>
    </row>
    <row r="123" spans="1:7" x14ac:dyDescent="0.25">
      <c r="A123" s="77" t="s">
        <v>173</v>
      </c>
      <c r="B123" s="77"/>
      <c r="C123" s="6" t="s">
        <v>174</v>
      </c>
      <c r="D123" s="37"/>
      <c r="E123" s="37"/>
      <c r="F123" s="38">
        <f t="shared" si="6"/>
        <v>0</v>
      </c>
      <c r="G123" s="63" t="e">
        <f t="shared" si="7"/>
        <v>#DIV/0!</v>
      </c>
    </row>
    <row r="124" spans="1:7" x14ac:dyDescent="0.25">
      <c r="A124" s="77" t="s">
        <v>175</v>
      </c>
      <c r="B124" s="77"/>
      <c r="C124" s="6" t="s">
        <v>176</v>
      </c>
      <c r="D124" s="37"/>
      <c r="E124" s="37"/>
      <c r="F124" s="38">
        <f t="shared" si="6"/>
        <v>0</v>
      </c>
      <c r="G124" s="63" t="e">
        <f t="shared" si="7"/>
        <v>#DIV/0!</v>
      </c>
    </row>
    <row r="125" spans="1:7" x14ac:dyDescent="0.25">
      <c r="A125" s="78" t="s">
        <v>177</v>
      </c>
      <c r="B125" s="78"/>
      <c r="C125" s="5" t="s">
        <v>178</v>
      </c>
      <c r="D125" s="37"/>
      <c r="E125" s="37"/>
      <c r="F125" s="3">
        <f t="shared" si="6"/>
        <v>0</v>
      </c>
      <c r="G125" s="58" t="e">
        <f t="shared" si="7"/>
        <v>#DIV/0!</v>
      </c>
    </row>
    <row r="126" spans="1:7" x14ac:dyDescent="0.25">
      <c r="A126" s="78" t="s">
        <v>179</v>
      </c>
      <c r="B126" s="78"/>
      <c r="C126" s="5" t="s">
        <v>180</v>
      </c>
      <c r="D126" s="37"/>
      <c r="E126" s="37"/>
      <c r="F126" s="3">
        <f t="shared" si="6"/>
        <v>0</v>
      </c>
      <c r="G126" s="58" t="e">
        <f t="shared" si="7"/>
        <v>#DIV/0!</v>
      </c>
    </row>
    <row r="127" spans="1:7" x14ac:dyDescent="0.25">
      <c r="A127" s="77" t="s">
        <v>181</v>
      </c>
      <c r="B127" s="77"/>
      <c r="C127" s="6" t="s">
        <v>182</v>
      </c>
      <c r="D127" s="37"/>
      <c r="E127" s="37"/>
      <c r="F127" s="38">
        <f t="shared" si="6"/>
        <v>0</v>
      </c>
      <c r="G127" s="63" t="e">
        <f t="shared" si="7"/>
        <v>#DIV/0!</v>
      </c>
    </row>
    <row r="128" spans="1:7" x14ac:dyDescent="0.25">
      <c r="A128" s="77" t="s">
        <v>183</v>
      </c>
      <c r="B128" s="77"/>
      <c r="C128" s="6" t="s">
        <v>184</v>
      </c>
      <c r="D128" s="37"/>
      <c r="E128" s="37"/>
      <c r="F128" s="38">
        <f t="shared" si="6"/>
        <v>0</v>
      </c>
      <c r="G128" s="63" t="e">
        <f t="shared" si="7"/>
        <v>#DIV/0!</v>
      </c>
    </row>
    <row r="129" spans="1:11" x14ac:dyDescent="0.25">
      <c r="A129" s="77" t="s">
        <v>185</v>
      </c>
      <c r="B129" s="77"/>
      <c r="C129" s="6" t="s">
        <v>186</v>
      </c>
      <c r="D129" s="37"/>
      <c r="E129" s="37"/>
      <c r="F129" s="38">
        <f t="shared" si="6"/>
        <v>0</v>
      </c>
      <c r="G129" s="63" t="e">
        <f t="shared" si="7"/>
        <v>#DIV/0!</v>
      </c>
    </row>
    <row r="130" spans="1:11" x14ac:dyDescent="0.25">
      <c r="A130" s="77" t="s">
        <v>187</v>
      </c>
      <c r="B130" s="77"/>
      <c r="C130" s="6" t="s">
        <v>188</v>
      </c>
      <c r="D130" s="39">
        <f>D122+D125+D127-D123-D126-D128-D129</f>
        <v>-2255.4300000000048</v>
      </c>
      <c r="E130" s="39">
        <f>E122+E125+E127-E123-E126-E128-E129</f>
        <v>-2572</v>
      </c>
      <c r="F130" s="38">
        <f t="shared" si="6"/>
        <v>316.56999999999516</v>
      </c>
      <c r="G130" s="63">
        <f t="shared" si="7"/>
        <v>-0.12308320373250203</v>
      </c>
    </row>
    <row r="131" spans="1:11" x14ac:dyDescent="0.25">
      <c r="A131" s="78" t="s">
        <v>189</v>
      </c>
      <c r="B131" s="78"/>
      <c r="C131" s="5" t="s">
        <v>190</v>
      </c>
      <c r="D131" s="37">
        <f>IF(D130&gt;=0,D130,0)</f>
        <v>0</v>
      </c>
      <c r="E131" s="37">
        <f>IF(E130&gt;=0,E130,0)</f>
        <v>0</v>
      </c>
      <c r="F131" s="3">
        <f t="shared" si="6"/>
        <v>0</v>
      </c>
      <c r="G131" s="58" t="e">
        <f t="shared" si="7"/>
        <v>#DIV/0!</v>
      </c>
    </row>
    <row r="132" spans="1:11" x14ac:dyDescent="0.25">
      <c r="A132" s="78" t="s">
        <v>191</v>
      </c>
      <c r="B132" s="78"/>
      <c r="C132" s="5" t="s">
        <v>192</v>
      </c>
      <c r="D132" s="37">
        <f>IF(D130&lt;0,D130,0)</f>
        <v>-2255.4300000000048</v>
      </c>
      <c r="E132" s="37">
        <f t="shared" ref="E132" si="11">IF(E130&lt;0,E130,0)</f>
        <v>-2572</v>
      </c>
      <c r="F132" s="3">
        <f t="shared" si="6"/>
        <v>316.56999999999516</v>
      </c>
      <c r="G132" s="58">
        <f t="shared" si="7"/>
        <v>-0.12308320373250203</v>
      </c>
    </row>
    <row r="133" spans="1:11" x14ac:dyDescent="0.25">
      <c r="A133" s="77" t="s">
        <v>193</v>
      </c>
      <c r="B133" s="77"/>
      <c r="C133" s="2">
        <v>28</v>
      </c>
      <c r="D133" s="39">
        <f>D30+D86+D92+D94+D109+D111+D113+D125+D127</f>
        <v>70116.100000000006</v>
      </c>
      <c r="E133" s="47">
        <f>E30+E86+E92+E94+E109+E111+E113+E125+E127</f>
        <v>70920</v>
      </c>
      <c r="F133" s="38">
        <f t="shared" si="6"/>
        <v>-803.89999999999418</v>
      </c>
      <c r="G133" s="63">
        <f t="shared" si="7"/>
        <v>-1.1335307388606775E-2</v>
      </c>
    </row>
    <row r="134" spans="1:11" x14ac:dyDescent="0.25">
      <c r="A134" s="77" t="s">
        <v>194</v>
      </c>
      <c r="B134" s="77"/>
      <c r="C134" s="2">
        <v>29</v>
      </c>
      <c r="D134" s="39">
        <f>D36+D47+D78+D98+D110+D112+D117+D123+D126+D128+D129</f>
        <v>72371.530000000013</v>
      </c>
      <c r="E134" s="39">
        <f>E36+E47+E78+E98+E110+E112+E117+E123+E126+E128+E129</f>
        <v>73492</v>
      </c>
      <c r="F134" s="38">
        <f t="shared" si="6"/>
        <v>-1120.4699999999866</v>
      </c>
      <c r="G134" s="63">
        <f t="shared" si="7"/>
        <v>-1.5246149240733531E-2</v>
      </c>
    </row>
    <row r="135" spans="1:11" x14ac:dyDescent="0.25">
      <c r="A135" s="72" t="s">
        <v>396</v>
      </c>
      <c r="B135" s="73"/>
      <c r="C135" s="73"/>
      <c r="D135" s="73"/>
      <c r="E135" s="73"/>
      <c r="F135" s="73"/>
      <c r="G135" s="74"/>
    </row>
    <row r="136" spans="1:11" x14ac:dyDescent="0.25">
      <c r="A136" s="68" t="s">
        <v>399</v>
      </c>
      <c r="B136" s="68"/>
      <c r="C136" s="2">
        <v>30</v>
      </c>
      <c r="D136" s="55"/>
      <c r="E136" s="55"/>
      <c r="F136" s="2">
        <f t="shared" si="6"/>
        <v>0</v>
      </c>
      <c r="G136" s="63" t="e">
        <f t="shared" si="7"/>
        <v>#DIV/0!</v>
      </c>
    </row>
    <row r="137" spans="1:11" x14ac:dyDescent="0.25">
      <c r="A137" s="70" t="s">
        <v>195</v>
      </c>
      <c r="B137" s="70"/>
      <c r="C137" s="5" t="s">
        <v>196</v>
      </c>
      <c r="D137" s="55"/>
      <c r="E137" s="55"/>
      <c r="F137" s="4">
        <f t="shared" si="6"/>
        <v>0</v>
      </c>
      <c r="G137" s="58" t="e">
        <f t="shared" si="7"/>
        <v>#DIV/0!</v>
      </c>
    </row>
    <row r="138" spans="1:11" x14ac:dyDescent="0.25">
      <c r="A138" s="68" t="s">
        <v>397</v>
      </c>
      <c r="B138" s="68"/>
      <c r="C138" s="2">
        <v>31</v>
      </c>
      <c r="D138" s="40">
        <v>7302.2</v>
      </c>
      <c r="E138" s="48">
        <v>4700</v>
      </c>
      <c r="F138" s="17">
        <f>D138-E138</f>
        <v>2602.1999999999998</v>
      </c>
      <c r="G138" s="63">
        <f t="shared" si="7"/>
        <v>0.553659574468085</v>
      </c>
      <c r="J138" s="7"/>
      <c r="K138" s="7"/>
    </row>
    <row r="139" spans="1:11" x14ac:dyDescent="0.25">
      <c r="A139" s="68" t="s">
        <v>400</v>
      </c>
      <c r="B139" s="68"/>
      <c r="C139" s="2">
        <v>32</v>
      </c>
      <c r="D139" s="40">
        <f>SUM(D140:D143)</f>
        <v>0</v>
      </c>
      <c r="E139" s="40">
        <f t="shared" ref="E139" si="12">SUM(E140:E143)</f>
        <v>0</v>
      </c>
      <c r="F139" s="17">
        <f t="shared" si="6"/>
        <v>0</v>
      </c>
      <c r="G139" s="63" t="e">
        <f t="shared" si="7"/>
        <v>#DIV/0!</v>
      </c>
    </row>
    <row r="140" spans="1:11" x14ac:dyDescent="0.25">
      <c r="A140" s="70" t="s">
        <v>197</v>
      </c>
      <c r="B140" s="70"/>
      <c r="C140" s="8" t="s">
        <v>198</v>
      </c>
      <c r="D140" s="41"/>
      <c r="E140" s="41"/>
      <c r="F140" s="42">
        <f t="shared" si="6"/>
        <v>0</v>
      </c>
      <c r="G140" s="58" t="e">
        <f t="shared" si="7"/>
        <v>#DIV/0!</v>
      </c>
    </row>
    <row r="141" spans="1:11" x14ac:dyDescent="0.25">
      <c r="A141" s="70" t="s">
        <v>199</v>
      </c>
      <c r="B141" s="70"/>
      <c r="C141" s="8" t="s">
        <v>200</v>
      </c>
      <c r="D141" s="41"/>
      <c r="E141" s="41"/>
      <c r="F141" s="42">
        <f t="shared" si="6"/>
        <v>0</v>
      </c>
      <c r="G141" s="58" t="e">
        <f t="shared" si="7"/>
        <v>#DIV/0!</v>
      </c>
    </row>
    <row r="142" spans="1:11" x14ac:dyDescent="0.25">
      <c r="A142" s="70" t="s">
        <v>201</v>
      </c>
      <c r="B142" s="70"/>
      <c r="C142" s="8" t="s">
        <v>202</v>
      </c>
      <c r="D142" s="41"/>
      <c r="E142" s="41"/>
      <c r="F142" s="42">
        <f t="shared" si="6"/>
        <v>0</v>
      </c>
      <c r="G142" s="58" t="e">
        <f t="shared" si="7"/>
        <v>#DIV/0!</v>
      </c>
    </row>
    <row r="143" spans="1:11" x14ac:dyDescent="0.25">
      <c r="A143" s="70" t="s">
        <v>377</v>
      </c>
      <c r="B143" s="70"/>
      <c r="C143" s="8" t="s">
        <v>203</v>
      </c>
      <c r="D143" s="41"/>
      <c r="E143" s="41"/>
      <c r="F143" s="42">
        <f t="shared" si="6"/>
        <v>0</v>
      </c>
      <c r="G143" s="58" t="e">
        <f t="shared" si="7"/>
        <v>#DIV/0!</v>
      </c>
    </row>
    <row r="144" spans="1:11" x14ac:dyDescent="0.25">
      <c r="A144" s="68" t="s">
        <v>398</v>
      </c>
      <c r="B144" s="68"/>
      <c r="C144" s="2">
        <v>33</v>
      </c>
      <c r="D144" s="40">
        <f>D138+D130-D136-D139</f>
        <v>5046.769999999995</v>
      </c>
      <c r="E144" s="40">
        <f>E138+E130-E136-E139</f>
        <v>2128</v>
      </c>
      <c r="F144" s="17">
        <f t="shared" si="6"/>
        <v>2918.769999999995</v>
      </c>
      <c r="G144" s="63">
        <f t="shared" si="7"/>
        <v>1.3716024436090204</v>
      </c>
    </row>
    <row r="145" spans="1:7" x14ac:dyDescent="0.25">
      <c r="A145" s="72" t="s">
        <v>204</v>
      </c>
      <c r="B145" s="73"/>
      <c r="C145" s="73"/>
      <c r="D145" s="73"/>
      <c r="E145" s="73"/>
      <c r="F145" s="73"/>
      <c r="G145" s="74"/>
    </row>
    <row r="146" spans="1:7" ht="25.5" customHeight="1" x14ac:dyDescent="0.25">
      <c r="A146" s="68" t="s">
        <v>205</v>
      </c>
      <c r="B146" s="68"/>
      <c r="C146" s="2">
        <v>34</v>
      </c>
      <c r="D146" s="27">
        <f>SUM(D147:D152)</f>
        <v>78.5</v>
      </c>
      <c r="E146" s="27">
        <f>SUM(E147:E152)</f>
        <v>54</v>
      </c>
      <c r="F146" s="2">
        <f t="shared" si="6"/>
        <v>24.5</v>
      </c>
      <c r="G146" s="63">
        <f t="shared" si="7"/>
        <v>0.45370370370370372</v>
      </c>
    </row>
    <row r="147" spans="1:7" x14ac:dyDescent="0.25">
      <c r="A147" s="70" t="s">
        <v>206</v>
      </c>
      <c r="B147" s="70"/>
      <c r="C147" s="8" t="s">
        <v>207</v>
      </c>
      <c r="D147" s="55"/>
      <c r="E147" s="55"/>
      <c r="F147" s="4">
        <f t="shared" si="6"/>
        <v>0</v>
      </c>
      <c r="G147" s="58" t="e">
        <f t="shared" si="7"/>
        <v>#DIV/0!</v>
      </c>
    </row>
    <row r="148" spans="1:7" x14ac:dyDescent="0.25">
      <c r="A148" s="70" t="s">
        <v>208</v>
      </c>
      <c r="B148" s="70"/>
      <c r="C148" s="8" t="s">
        <v>209</v>
      </c>
      <c r="D148" s="55">
        <v>78.5</v>
      </c>
      <c r="E148" s="55">
        <v>54</v>
      </c>
      <c r="F148" s="4">
        <f t="shared" si="6"/>
        <v>24.5</v>
      </c>
      <c r="G148" s="58">
        <f t="shared" si="7"/>
        <v>0.45370370370370372</v>
      </c>
    </row>
    <row r="149" spans="1:7" x14ac:dyDescent="0.25">
      <c r="A149" s="70" t="s">
        <v>210</v>
      </c>
      <c r="B149" s="70"/>
      <c r="C149" s="8" t="s">
        <v>211</v>
      </c>
      <c r="D149" s="30"/>
      <c r="E149" s="30"/>
      <c r="F149" s="4">
        <f t="shared" si="6"/>
        <v>0</v>
      </c>
      <c r="G149" s="58" t="e">
        <f t="shared" si="7"/>
        <v>#DIV/0!</v>
      </c>
    </row>
    <row r="150" spans="1:7" x14ac:dyDescent="0.25">
      <c r="A150" s="70" t="s">
        <v>212</v>
      </c>
      <c r="B150" s="70"/>
      <c r="C150" s="8" t="s">
        <v>213</v>
      </c>
      <c r="D150" s="55"/>
      <c r="E150" s="55"/>
      <c r="F150" s="4">
        <f t="shared" si="6"/>
        <v>0</v>
      </c>
      <c r="G150" s="58" t="e">
        <f t="shared" si="7"/>
        <v>#DIV/0!</v>
      </c>
    </row>
    <row r="151" spans="1:7" x14ac:dyDescent="0.25">
      <c r="A151" s="70" t="s">
        <v>214</v>
      </c>
      <c r="B151" s="70"/>
      <c r="C151" s="8" t="s">
        <v>215</v>
      </c>
      <c r="D151" s="55"/>
      <c r="E151" s="55"/>
      <c r="F151" s="4">
        <f t="shared" si="6"/>
        <v>0</v>
      </c>
      <c r="G151" s="58" t="e">
        <f t="shared" si="7"/>
        <v>#DIV/0!</v>
      </c>
    </row>
    <row r="152" spans="1:7" x14ac:dyDescent="0.25">
      <c r="A152" s="70" t="s">
        <v>216</v>
      </c>
      <c r="B152" s="70"/>
      <c r="C152" s="8" t="s">
        <v>217</v>
      </c>
      <c r="D152" s="31"/>
      <c r="E152" s="31"/>
      <c r="F152" s="4">
        <f t="shared" si="6"/>
        <v>0</v>
      </c>
      <c r="G152" s="58" t="e">
        <f t="shared" si="7"/>
        <v>#DIV/0!</v>
      </c>
    </row>
    <row r="153" spans="1:7" ht="24" customHeight="1" x14ac:dyDescent="0.25">
      <c r="A153" s="68" t="s">
        <v>394</v>
      </c>
      <c r="B153" s="68"/>
      <c r="C153" s="2">
        <v>35</v>
      </c>
      <c r="D153" s="27">
        <f>SUM(D154:D156)</f>
        <v>7009</v>
      </c>
      <c r="E153" s="27">
        <f>SUM(E154:E156)</f>
        <v>7100</v>
      </c>
      <c r="F153" s="2">
        <f t="shared" si="6"/>
        <v>-91</v>
      </c>
      <c r="G153" s="63">
        <f t="shared" si="7"/>
        <v>-1.2816901408450709E-2</v>
      </c>
    </row>
    <row r="154" spans="1:7" x14ac:dyDescent="0.25">
      <c r="A154" s="70" t="s">
        <v>406</v>
      </c>
      <c r="B154" s="70"/>
      <c r="C154" s="8" t="s">
        <v>218</v>
      </c>
      <c r="D154" s="55">
        <v>7009</v>
      </c>
      <c r="E154" s="55">
        <v>7100</v>
      </c>
      <c r="F154" s="4">
        <f t="shared" si="6"/>
        <v>-91</v>
      </c>
      <c r="G154" s="58">
        <f t="shared" si="7"/>
        <v>-1.2816901408450709E-2</v>
      </c>
    </row>
    <row r="155" spans="1:7" x14ac:dyDescent="0.25">
      <c r="A155" s="70"/>
      <c r="B155" s="70"/>
      <c r="C155" s="8" t="s">
        <v>219</v>
      </c>
      <c r="D155" s="55"/>
      <c r="E155" s="55"/>
      <c r="F155" s="4">
        <f t="shared" si="6"/>
        <v>0</v>
      </c>
      <c r="G155" s="58" t="e">
        <f t="shared" si="7"/>
        <v>#DIV/0!</v>
      </c>
    </row>
    <row r="156" spans="1:7" x14ac:dyDescent="0.25">
      <c r="A156" s="70"/>
      <c r="B156" s="70"/>
      <c r="C156" s="8" t="s">
        <v>220</v>
      </c>
      <c r="D156" s="55"/>
      <c r="E156" s="55"/>
      <c r="F156" s="4">
        <f t="shared" si="6"/>
        <v>0</v>
      </c>
      <c r="G156" s="58" t="e">
        <f t="shared" si="7"/>
        <v>#DIV/0!</v>
      </c>
    </row>
    <row r="157" spans="1:7" x14ac:dyDescent="0.25">
      <c r="A157" s="68" t="s">
        <v>221</v>
      </c>
      <c r="B157" s="68"/>
      <c r="C157" s="2">
        <v>36</v>
      </c>
      <c r="D157" s="27">
        <f>SUM(D158:D159)</f>
        <v>10192.800000000001</v>
      </c>
      <c r="E157" s="27">
        <f>SUM(E158:E159)</f>
        <v>10075.4</v>
      </c>
      <c r="F157" s="2">
        <f t="shared" ref="F157:F219" si="13">D157-E157</f>
        <v>117.40000000000146</v>
      </c>
      <c r="G157" s="63">
        <f t="shared" ref="G157:G219" si="14">D157/E157-1</f>
        <v>1.1652142842964119E-2</v>
      </c>
    </row>
    <row r="158" spans="1:7" x14ac:dyDescent="0.25">
      <c r="A158" s="70" t="s">
        <v>222</v>
      </c>
      <c r="B158" s="70"/>
      <c r="C158" s="8" t="s">
        <v>223</v>
      </c>
      <c r="D158" s="55">
        <v>8383.7000000000007</v>
      </c>
      <c r="E158" s="55">
        <v>8217</v>
      </c>
      <c r="F158" s="4">
        <f t="shared" si="13"/>
        <v>166.70000000000073</v>
      </c>
      <c r="G158" s="58">
        <f t="shared" si="14"/>
        <v>2.0287209443835996E-2</v>
      </c>
    </row>
    <row r="159" spans="1:7" x14ac:dyDescent="0.25">
      <c r="A159" s="70" t="s">
        <v>224</v>
      </c>
      <c r="B159" s="70"/>
      <c r="C159" s="8" t="s">
        <v>225</v>
      </c>
      <c r="D159" s="55">
        <v>1809.1</v>
      </c>
      <c r="E159" s="55">
        <v>1858.4</v>
      </c>
      <c r="F159" s="4">
        <f t="shared" si="13"/>
        <v>-49.300000000000182</v>
      </c>
      <c r="G159" s="58">
        <f t="shared" si="14"/>
        <v>-2.6528196297890716E-2</v>
      </c>
    </row>
    <row r="160" spans="1:7" x14ac:dyDescent="0.25">
      <c r="A160" s="68" t="s">
        <v>226</v>
      </c>
      <c r="B160" s="68"/>
      <c r="C160" s="2">
        <v>37</v>
      </c>
      <c r="D160" s="27">
        <f>D161+D164</f>
        <v>0</v>
      </c>
      <c r="E160" s="27">
        <f>E161+E164</f>
        <v>0</v>
      </c>
      <c r="F160" s="2">
        <f t="shared" si="13"/>
        <v>0</v>
      </c>
      <c r="G160" s="63" t="e">
        <f t="shared" si="14"/>
        <v>#DIV/0!</v>
      </c>
    </row>
    <row r="161" spans="1:7" ht="25.5" customHeight="1" x14ac:dyDescent="0.25">
      <c r="A161" s="75" t="s">
        <v>227</v>
      </c>
      <c r="B161" s="75"/>
      <c r="C161" s="10" t="s">
        <v>228</v>
      </c>
      <c r="D161" s="31">
        <f>SUM(D162:D163)</f>
        <v>0</v>
      </c>
      <c r="E161" s="31">
        <f>SUM(E162:E163)</f>
        <v>0</v>
      </c>
      <c r="F161" s="11">
        <f t="shared" si="13"/>
        <v>0</v>
      </c>
      <c r="G161" s="64" t="e">
        <f t="shared" si="14"/>
        <v>#DIV/0!</v>
      </c>
    </row>
    <row r="162" spans="1:7" x14ac:dyDescent="0.25">
      <c r="A162" s="70" t="s">
        <v>229</v>
      </c>
      <c r="B162" s="70"/>
      <c r="C162" s="8" t="s">
        <v>230</v>
      </c>
      <c r="D162" s="55"/>
      <c r="E162" s="55"/>
      <c r="F162" s="4">
        <f t="shared" si="13"/>
        <v>0</v>
      </c>
      <c r="G162" s="58" t="e">
        <f t="shared" si="14"/>
        <v>#DIV/0!</v>
      </c>
    </row>
    <row r="163" spans="1:7" x14ac:dyDescent="0.25">
      <c r="A163" s="70" t="s">
        <v>231</v>
      </c>
      <c r="B163" s="70"/>
      <c r="C163" s="8" t="s">
        <v>232</v>
      </c>
      <c r="D163" s="55"/>
      <c r="E163" s="55"/>
      <c r="F163" s="4">
        <f t="shared" si="13"/>
        <v>0</v>
      </c>
      <c r="G163" s="58" t="e">
        <f t="shared" si="14"/>
        <v>#DIV/0!</v>
      </c>
    </row>
    <row r="164" spans="1:7" ht="26.25" customHeight="1" x14ac:dyDescent="0.25">
      <c r="A164" s="75" t="s">
        <v>233</v>
      </c>
      <c r="B164" s="75"/>
      <c r="C164" s="10" t="s">
        <v>234</v>
      </c>
      <c r="D164" s="31">
        <f>SUM(D165:D166)</f>
        <v>0</v>
      </c>
      <c r="E164" s="31">
        <f>SUM(E165:E166)</f>
        <v>0</v>
      </c>
      <c r="F164" s="11">
        <f t="shared" si="13"/>
        <v>0</v>
      </c>
      <c r="G164" s="64" t="e">
        <f t="shared" si="14"/>
        <v>#DIV/0!</v>
      </c>
    </row>
    <row r="165" spans="1:7" x14ac:dyDescent="0.25">
      <c r="A165" s="70" t="s">
        <v>229</v>
      </c>
      <c r="B165" s="70"/>
      <c r="C165" s="8" t="s">
        <v>235</v>
      </c>
      <c r="D165" s="55"/>
      <c r="E165" s="55"/>
      <c r="F165" s="4">
        <f t="shared" si="13"/>
        <v>0</v>
      </c>
      <c r="G165" s="58" t="e">
        <f t="shared" si="14"/>
        <v>#DIV/0!</v>
      </c>
    </row>
    <row r="166" spans="1:7" x14ac:dyDescent="0.25">
      <c r="A166" s="70" t="s">
        <v>231</v>
      </c>
      <c r="B166" s="70"/>
      <c r="C166" s="8" t="s">
        <v>236</v>
      </c>
      <c r="D166" s="55"/>
      <c r="E166" s="55"/>
      <c r="F166" s="4">
        <f t="shared" si="13"/>
        <v>0</v>
      </c>
      <c r="G166" s="58" t="e">
        <f t="shared" si="14"/>
        <v>#DIV/0!</v>
      </c>
    </row>
    <row r="167" spans="1:7" x14ac:dyDescent="0.25">
      <c r="A167" s="68" t="s">
        <v>237</v>
      </c>
      <c r="B167" s="68"/>
      <c r="C167" s="2">
        <v>38</v>
      </c>
      <c r="D167" s="27">
        <f>D160+D157+D153+D146</f>
        <v>17280.300000000003</v>
      </c>
      <c r="E167" s="27">
        <f t="shared" ref="E167" si="15">E160+E157+E153+E146</f>
        <v>17229.400000000001</v>
      </c>
      <c r="F167" s="4">
        <f t="shared" si="13"/>
        <v>50.900000000001455</v>
      </c>
      <c r="G167" s="58">
        <f t="shared" si="14"/>
        <v>2.9542526147168235E-3</v>
      </c>
    </row>
    <row r="168" spans="1:7" x14ac:dyDescent="0.25">
      <c r="A168" s="72" t="s">
        <v>238</v>
      </c>
      <c r="B168" s="73"/>
      <c r="C168" s="73"/>
      <c r="D168" s="73"/>
      <c r="E168" s="73"/>
      <c r="F168" s="73"/>
      <c r="G168" s="74"/>
    </row>
    <row r="169" spans="1:7" x14ac:dyDescent="0.25">
      <c r="A169" s="70" t="s">
        <v>239</v>
      </c>
      <c r="B169" s="70"/>
      <c r="C169" s="2">
        <v>39</v>
      </c>
      <c r="D169" s="31"/>
      <c r="E169" s="31"/>
      <c r="F169" s="4">
        <f t="shared" si="13"/>
        <v>0</v>
      </c>
      <c r="G169" s="58" t="e">
        <f t="shared" si="14"/>
        <v>#DIV/0!</v>
      </c>
    </row>
    <row r="170" spans="1:7" x14ac:dyDescent="0.25">
      <c r="A170" s="70" t="s">
        <v>240</v>
      </c>
      <c r="B170" s="70"/>
      <c r="C170" s="2">
        <v>40</v>
      </c>
      <c r="D170" s="30"/>
      <c r="E170" s="30"/>
      <c r="F170" s="4">
        <f t="shared" si="13"/>
        <v>0</v>
      </c>
      <c r="G170" s="58" t="e">
        <f t="shared" si="14"/>
        <v>#DIV/0!</v>
      </c>
    </row>
    <row r="171" spans="1:7" x14ac:dyDescent="0.25">
      <c r="A171" s="70" t="s">
        <v>241</v>
      </c>
      <c r="B171" s="70"/>
      <c r="C171" s="8" t="s">
        <v>242</v>
      </c>
      <c r="D171" s="55"/>
      <c r="E171" s="55"/>
      <c r="F171" s="4">
        <f t="shared" si="13"/>
        <v>0</v>
      </c>
      <c r="G171" s="58" t="e">
        <f t="shared" si="14"/>
        <v>#DIV/0!</v>
      </c>
    </row>
    <row r="172" spans="1:7" x14ac:dyDescent="0.25">
      <c r="A172" s="70" t="s">
        <v>243</v>
      </c>
      <c r="B172" s="70"/>
      <c r="C172" s="2">
        <v>41</v>
      </c>
      <c r="D172" s="30"/>
      <c r="E172" s="30"/>
      <c r="F172" s="4">
        <f t="shared" si="13"/>
        <v>0</v>
      </c>
      <c r="G172" s="58" t="e">
        <f t="shared" si="14"/>
        <v>#DIV/0!</v>
      </c>
    </row>
    <row r="173" spans="1:7" x14ac:dyDescent="0.25">
      <c r="A173" s="70" t="s">
        <v>244</v>
      </c>
      <c r="B173" s="70"/>
      <c r="C173" s="2">
        <v>42</v>
      </c>
      <c r="D173" s="30"/>
      <c r="E173" s="30"/>
      <c r="F173" s="4">
        <f t="shared" si="13"/>
        <v>0</v>
      </c>
      <c r="G173" s="58" t="e">
        <f t="shared" si="14"/>
        <v>#DIV/0!</v>
      </c>
    </row>
    <row r="174" spans="1:7" x14ac:dyDescent="0.25">
      <c r="A174" s="70" t="s">
        <v>245</v>
      </c>
      <c r="B174" s="70"/>
      <c r="C174" s="2">
        <v>43</v>
      </c>
      <c r="D174" s="29">
        <f>D170+D172+D173</f>
        <v>0</v>
      </c>
      <c r="E174" s="29">
        <f>E170+E172+E173</f>
        <v>0</v>
      </c>
      <c r="F174" s="4">
        <f t="shared" si="13"/>
        <v>0</v>
      </c>
      <c r="G174" s="58" t="e">
        <f t="shared" si="14"/>
        <v>#DIV/0!</v>
      </c>
    </row>
    <row r="175" spans="1:7" ht="26.25" customHeight="1" x14ac:dyDescent="0.25">
      <c r="A175" s="70" t="s">
        <v>246</v>
      </c>
      <c r="B175" s="70"/>
      <c r="C175" s="2">
        <v>44</v>
      </c>
      <c r="D175" s="29">
        <f>D176-D177</f>
        <v>0</v>
      </c>
      <c r="E175" s="29">
        <f t="shared" ref="E175" si="16">E176-E177</f>
        <v>0</v>
      </c>
      <c r="F175" s="4">
        <f t="shared" si="13"/>
        <v>0</v>
      </c>
      <c r="G175" s="58" t="e">
        <f t="shared" si="14"/>
        <v>#DIV/0!</v>
      </c>
    </row>
    <row r="176" spans="1:7" x14ac:dyDescent="0.25">
      <c r="A176" s="70" t="s">
        <v>247</v>
      </c>
      <c r="B176" s="70"/>
      <c r="C176" s="8" t="s">
        <v>248</v>
      </c>
      <c r="D176" s="55"/>
      <c r="E176" s="55"/>
      <c r="F176" s="4">
        <f t="shared" si="13"/>
        <v>0</v>
      </c>
      <c r="G176" s="58" t="e">
        <f t="shared" si="14"/>
        <v>#DIV/0!</v>
      </c>
    </row>
    <row r="177" spans="1:7" x14ac:dyDescent="0.25">
      <c r="A177" s="70" t="s">
        <v>249</v>
      </c>
      <c r="B177" s="70"/>
      <c r="C177" s="8" t="s">
        <v>250</v>
      </c>
      <c r="D177" s="30">
        <f>SUM(D178:D179)</f>
        <v>0</v>
      </c>
      <c r="E177" s="30">
        <f t="shared" ref="E177" si="17">SUM(E178:E179)</f>
        <v>0</v>
      </c>
      <c r="F177" s="4">
        <f t="shared" si="13"/>
        <v>0</v>
      </c>
      <c r="G177" s="58" t="e">
        <f t="shared" si="14"/>
        <v>#DIV/0!</v>
      </c>
    </row>
    <row r="178" spans="1:7" x14ac:dyDescent="0.25">
      <c r="A178" s="70" t="s">
        <v>251</v>
      </c>
      <c r="B178" s="70"/>
      <c r="C178" s="8" t="s">
        <v>252</v>
      </c>
      <c r="D178" s="30"/>
      <c r="E178" s="30"/>
      <c r="F178" s="4">
        <f t="shared" si="13"/>
        <v>0</v>
      </c>
      <c r="G178" s="58" t="e">
        <f t="shared" si="14"/>
        <v>#DIV/0!</v>
      </c>
    </row>
    <row r="179" spans="1:7" x14ac:dyDescent="0.25">
      <c r="A179" s="70" t="s">
        <v>253</v>
      </c>
      <c r="B179" s="70"/>
      <c r="C179" s="8" t="s">
        <v>254</v>
      </c>
      <c r="D179" s="30"/>
      <c r="E179" s="30"/>
      <c r="F179" s="4">
        <f t="shared" si="13"/>
        <v>0</v>
      </c>
      <c r="G179" s="58" t="e">
        <f t="shared" si="14"/>
        <v>#DIV/0!</v>
      </c>
    </row>
    <row r="180" spans="1:7" x14ac:dyDescent="0.25">
      <c r="A180" s="70" t="s">
        <v>255</v>
      </c>
      <c r="B180" s="70"/>
      <c r="C180" s="2">
        <v>45</v>
      </c>
      <c r="D180" s="30"/>
      <c r="E180" s="30"/>
      <c r="F180" s="4">
        <f t="shared" si="13"/>
        <v>0</v>
      </c>
      <c r="G180" s="58" t="e">
        <f t="shared" si="14"/>
        <v>#DIV/0!</v>
      </c>
    </row>
    <row r="181" spans="1:7" x14ac:dyDescent="0.25">
      <c r="A181" s="70" t="s">
        <v>256</v>
      </c>
      <c r="B181" s="70"/>
      <c r="C181" s="2">
        <v>46</v>
      </c>
      <c r="D181" s="29">
        <f>D169+D174+D180</f>
        <v>0</v>
      </c>
      <c r="E181" s="29">
        <f>E169+E174+E180</f>
        <v>0</v>
      </c>
      <c r="F181" s="4">
        <f t="shared" si="13"/>
        <v>0</v>
      </c>
      <c r="G181" s="58" t="e">
        <f t="shared" si="14"/>
        <v>#DIV/0!</v>
      </c>
    </row>
    <row r="182" spans="1:7" x14ac:dyDescent="0.25">
      <c r="A182" s="72" t="s">
        <v>257</v>
      </c>
      <c r="B182" s="73"/>
      <c r="C182" s="73"/>
      <c r="D182" s="73"/>
      <c r="E182" s="73"/>
      <c r="F182" s="73"/>
      <c r="G182" s="74"/>
    </row>
    <row r="183" spans="1:7" x14ac:dyDescent="0.25">
      <c r="A183" s="70" t="s">
        <v>258</v>
      </c>
      <c r="B183" s="70"/>
      <c r="C183" s="4">
        <v>47</v>
      </c>
      <c r="D183" s="55">
        <v>8410.7999999999993</v>
      </c>
      <c r="E183" s="55">
        <v>7775</v>
      </c>
      <c r="F183" s="4">
        <f t="shared" si="13"/>
        <v>635.79999999999927</v>
      </c>
      <c r="G183" s="58">
        <f t="shared" si="14"/>
        <v>8.1774919614147734E-2</v>
      </c>
    </row>
    <row r="184" spans="1:7" x14ac:dyDescent="0.25">
      <c r="A184" s="76" t="s">
        <v>259</v>
      </c>
      <c r="B184" s="76"/>
      <c r="C184" s="12" t="s">
        <v>260</v>
      </c>
      <c r="D184" s="32">
        <v>7957.2</v>
      </c>
      <c r="E184" s="32">
        <v>7025</v>
      </c>
      <c r="F184" s="13">
        <f t="shared" si="13"/>
        <v>932.19999999999982</v>
      </c>
      <c r="G184" s="65">
        <f t="shared" si="14"/>
        <v>0.13269750889679721</v>
      </c>
    </row>
    <row r="185" spans="1:7" x14ac:dyDescent="0.25">
      <c r="A185" s="76" t="s">
        <v>261</v>
      </c>
      <c r="B185" s="76"/>
      <c r="C185" s="12" t="s">
        <v>262</v>
      </c>
      <c r="D185" s="32">
        <v>453.6</v>
      </c>
      <c r="E185" s="32">
        <v>750</v>
      </c>
      <c r="F185" s="13">
        <f t="shared" si="13"/>
        <v>-296.39999999999998</v>
      </c>
      <c r="G185" s="65">
        <f t="shared" si="14"/>
        <v>-0.3952</v>
      </c>
    </row>
    <row r="186" spans="1:7" x14ac:dyDescent="0.25">
      <c r="A186" s="70" t="s">
        <v>263</v>
      </c>
      <c r="B186" s="70"/>
      <c r="C186" s="4">
        <v>48</v>
      </c>
      <c r="D186" s="55">
        <v>38997.699999999997</v>
      </c>
      <c r="E186" s="55">
        <v>39428</v>
      </c>
      <c r="F186" s="4">
        <f t="shared" si="13"/>
        <v>-430.30000000000291</v>
      </c>
      <c r="G186" s="58">
        <f t="shared" si="14"/>
        <v>-1.0913563964695228E-2</v>
      </c>
    </row>
    <row r="187" spans="1:7" x14ac:dyDescent="0.25">
      <c r="A187" s="70" t="s">
        <v>264</v>
      </c>
      <c r="B187" s="70"/>
      <c r="C187" s="4">
        <v>49</v>
      </c>
      <c r="D187" s="55">
        <v>8383.7000000000007</v>
      </c>
      <c r="E187" s="55">
        <v>8541</v>
      </c>
      <c r="F187" s="4">
        <f t="shared" si="13"/>
        <v>-157.29999999999927</v>
      </c>
      <c r="G187" s="58">
        <f t="shared" si="14"/>
        <v>-1.8417047184170365E-2</v>
      </c>
    </row>
    <row r="188" spans="1:7" x14ac:dyDescent="0.25">
      <c r="A188" s="70" t="s">
        <v>265</v>
      </c>
      <c r="B188" s="70"/>
      <c r="C188" s="4">
        <v>50</v>
      </c>
      <c r="D188" s="55">
        <v>4206.1000000000004</v>
      </c>
      <c r="E188" s="55">
        <v>4000</v>
      </c>
      <c r="F188" s="4">
        <f t="shared" si="13"/>
        <v>206.10000000000036</v>
      </c>
      <c r="G188" s="58">
        <f t="shared" si="14"/>
        <v>5.1525000000000043E-2</v>
      </c>
    </row>
    <row r="189" spans="1:7" x14ac:dyDescent="0.25">
      <c r="A189" s="70" t="s">
        <v>266</v>
      </c>
      <c r="B189" s="70"/>
      <c r="C189" s="4">
        <v>51</v>
      </c>
      <c r="D189" s="55">
        <v>12040.5</v>
      </c>
      <c r="E189" s="55">
        <v>13538</v>
      </c>
      <c r="F189" s="4">
        <f t="shared" si="13"/>
        <v>-1497.5</v>
      </c>
      <c r="G189" s="58">
        <f t="shared" si="14"/>
        <v>-0.11061456640567291</v>
      </c>
    </row>
    <row r="190" spans="1:7" x14ac:dyDescent="0.25">
      <c r="A190" s="68" t="s">
        <v>267</v>
      </c>
      <c r="B190" s="68"/>
      <c r="C190" s="2">
        <v>52</v>
      </c>
      <c r="D190" s="27">
        <f>SUM(D186:D189)+D183</f>
        <v>72038.799999999988</v>
      </c>
      <c r="E190" s="27">
        <f>SUM(E186:E189)+E183</f>
        <v>73282</v>
      </c>
      <c r="F190" s="4">
        <f t="shared" si="13"/>
        <v>-1243.2000000000116</v>
      </c>
      <c r="G190" s="58">
        <f t="shared" si="14"/>
        <v>-1.6964602494473513E-2</v>
      </c>
    </row>
    <row r="191" spans="1:7" x14ac:dyDescent="0.25">
      <c r="A191" s="72" t="s">
        <v>268</v>
      </c>
      <c r="B191" s="73"/>
      <c r="C191" s="73"/>
      <c r="D191" s="73"/>
      <c r="E191" s="73"/>
      <c r="F191" s="73"/>
      <c r="G191" s="74"/>
    </row>
    <row r="192" spans="1:7" x14ac:dyDescent="0.25">
      <c r="A192" s="68" t="s">
        <v>269</v>
      </c>
      <c r="B192" s="68"/>
      <c r="C192" s="2">
        <v>53</v>
      </c>
      <c r="D192" s="27">
        <f>SUM(D193:D199)</f>
        <v>14647.4</v>
      </c>
      <c r="E192" s="27">
        <f>SUM(E193:E199)</f>
        <v>3750</v>
      </c>
      <c r="F192" s="4">
        <f t="shared" si="13"/>
        <v>10897.4</v>
      </c>
      <c r="G192" s="58">
        <f t="shared" si="14"/>
        <v>2.9059733333333333</v>
      </c>
    </row>
    <row r="193" spans="1:7" x14ac:dyDescent="0.25">
      <c r="A193" s="70" t="s">
        <v>270</v>
      </c>
      <c r="B193" s="70"/>
      <c r="C193" s="8" t="s">
        <v>271</v>
      </c>
      <c r="D193" s="55"/>
      <c r="E193" s="55">
        <v>0</v>
      </c>
      <c r="F193" s="4">
        <f t="shared" si="13"/>
        <v>0</v>
      </c>
      <c r="G193" s="58" t="e">
        <f t="shared" si="14"/>
        <v>#DIV/0!</v>
      </c>
    </row>
    <row r="194" spans="1:7" x14ac:dyDescent="0.25">
      <c r="A194" s="70" t="s">
        <v>272</v>
      </c>
      <c r="B194" s="70"/>
      <c r="C194" s="8" t="s">
        <v>273</v>
      </c>
      <c r="D194" s="55">
        <v>6421.9</v>
      </c>
      <c r="E194" s="55">
        <v>1450</v>
      </c>
      <c r="F194" s="4">
        <f t="shared" si="13"/>
        <v>4971.8999999999996</v>
      </c>
      <c r="G194" s="58">
        <f t="shared" si="14"/>
        <v>3.4288965517241374</v>
      </c>
    </row>
    <row r="195" spans="1:7" x14ac:dyDescent="0.25">
      <c r="A195" s="70" t="s">
        <v>274</v>
      </c>
      <c r="B195" s="70"/>
      <c r="C195" s="8" t="s">
        <v>275</v>
      </c>
      <c r="D195" s="55">
        <v>2680.6</v>
      </c>
      <c r="E195" s="55">
        <v>2300</v>
      </c>
      <c r="F195" s="4">
        <f t="shared" si="13"/>
        <v>380.59999999999991</v>
      </c>
      <c r="G195" s="58">
        <f t="shared" si="14"/>
        <v>0.16547826086956507</v>
      </c>
    </row>
    <row r="196" spans="1:7" x14ac:dyDescent="0.25">
      <c r="A196" s="70" t="s">
        <v>276</v>
      </c>
      <c r="B196" s="70"/>
      <c r="C196" s="8" t="s">
        <v>277</v>
      </c>
      <c r="D196" s="55">
        <v>2765</v>
      </c>
      <c r="E196" s="59">
        <v>0</v>
      </c>
      <c r="F196" s="4">
        <f t="shared" si="13"/>
        <v>2765</v>
      </c>
      <c r="G196" s="58" t="e">
        <f t="shared" si="14"/>
        <v>#DIV/0!</v>
      </c>
    </row>
    <row r="197" spans="1:7" ht="27" customHeight="1" x14ac:dyDescent="0.25">
      <c r="A197" s="70" t="s">
        <v>278</v>
      </c>
      <c r="B197" s="70"/>
      <c r="C197" s="8" t="s">
        <v>279</v>
      </c>
      <c r="D197" s="55"/>
      <c r="E197" s="59"/>
      <c r="F197" s="4">
        <f t="shared" si="13"/>
        <v>0</v>
      </c>
      <c r="G197" s="58" t="e">
        <f t="shared" si="14"/>
        <v>#DIV/0!</v>
      </c>
    </row>
    <row r="198" spans="1:7" x14ac:dyDescent="0.25">
      <c r="A198" s="70" t="s">
        <v>280</v>
      </c>
      <c r="B198" s="70"/>
      <c r="C198" s="8" t="s">
        <v>281</v>
      </c>
      <c r="D198" s="55"/>
      <c r="E198" s="59"/>
      <c r="F198" s="4">
        <f t="shared" si="13"/>
        <v>0</v>
      </c>
      <c r="G198" s="58" t="e">
        <f t="shared" si="14"/>
        <v>#DIV/0!</v>
      </c>
    </row>
    <row r="199" spans="1:7" x14ac:dyDescent="0.25">
      <c r="A199" s="70" t="s">
        <v>282</v>
      </c>
      <c r="B199" s="70"/>
      <c r="C199" s="8" t="s">
        <v>283</v>
      </c>
      <c r="D199" s="55">
        <v>2779.9</v>
      </c>
      <c r="E199" s="59">
        <v>0</v>
      </c>
      <c r="F199" s="4">
        <f t="shared" si="13"/>
        <v>2779.9</v>
      </c>
      <c r="G199" s="58" t="e">
        <f t="shared" si="14"/>
        <v>#DIV/0!</v>
      </c>
    </row>
    <row r="200" spans="1:7" x14ac:dyDescent="0.25">
      <c r="A200" s="68" t="s">
        <v>284</v>
      </c>
      <c r="B200" s="68"/>
      <c r="C200" s="2">
        <v>54</v>
      </c>
      <c r="D200" s="27">
        <f>SUM(D201:D204)</f>
        <v>14647.400000000001</v>
      </c>
      <c r="E200" s="27">
        <f>SUM(E201:E204)</f>
        <v>3750</v>
      </c>
      <c r="F200" s="4">
        <f t="shared" si="13"/>
        <v>10897.400000000001</v>
      </c>
      <c r="G200" s="58">
        <f t="shared" si="14"/>
        <v>2.9059733333333337</v>
      </c>
    </row>
    <row r="201" spans="1:7" x14ac:dyDescent="0.25">
      <c r="A201" s="70" t="s">
        <v>285</v>
      </c>
      <c r="B201" s="70"/>
      <c r="C201" s="8" t="s">
        <v>286</v>
      </c>
      <c r="D201" s="55"/>
      <c r="E201" s="55"/>
      <c r="F201" s="4">
        <f t="shared" si="13"/>
        <v>0</v>
      </c>
      <c r="G201" s="58" t="e">
        <f t="shared" si="14"/>
        <v>#DIV/0!</v>
      </c>
    </row>
    <row r="202" spans="1:7" x14ac:dyDescent="0.25">
      <c r="A202" s="70" t="s">
        <v>287</v>
      </c>
      <c r="B202" s="70"/>
      <c r="C202" s="8" t="s">
        <v>288</v>
      </c>
      <c r="D202" s="55">
        <v>2779.9</v>
      </c>
      <c r="E202" s="55">
        <v>0</v>
      </c>
      <c r="F202" s="4">
        <f t="shared" si="13"/>
        <v>2779.9</v>
      </c>
      <c r="G202" s="58" t="e">
        <f t="shared" si="14"/>
        <v>#DIV/0!</v>
      </c>
    </row>
    <row r="203" spans="1:7" x14ac:dyDescent="0.25">
      <c r="A203" s="70" t="s">
        <v>289</v>
      </c>
      <c r="B203" s="70"/>
      <c r="C203" s="8" t="s">
        <v>290</v>
      </c>
      <c r="D203" s="55">
        <v>1249.9000000000001</v>
      </c>
      <c r="E203" s="55">
        <v>2250</v>
      </c>
      <c r="F203" s="4">
        <f t="shared" si="13"/>
        <v>-1000.0999999999999</v>
      </c>
      <c r="G203" s="58">
        <f t="shared" si="14"/>
        <v>-0.44448888888888882</v>
      </c>
    </row>
    <row r="204" spans="1:7" x14ac:dyDescent="0.25">
      <c r="A204" s="70" t="s">
        <v>291</v>
      </c>
      <c r="B204" s="70"/>
      <c r="C204" s="8" t="s">
        <v>292</v>
      </c>
      <c r="D204" s="55">
        <v>10617.6</v>
      </c>
      <c r="E204" s="55">
        <v>1500</v>
      </c>
      <c r="F204" s="4">
        <f t="shared" si="13"/>
        <v>9117.6</v>
      </c>
      <c r="G204" s="58">
        <f t="shared" si="14"/>
        <v>6.0784000000000002</v>
      </c>
    </row>
    <row r="205" spans="1:7" x14ac:dyDescent="0.25">
      <c r="A205" s="72" t="s">
        <v>293</v>
      </c>
      <c r="B205" s="73"/>
      <c r="C205" s="73"/>
      <c r="D205" s="73"/>
      <c r="E205" s="73"/>
      <c r="F205" s="73"/>
      <c r="G205" s="74"/>
    </row>
    <row r="206" spans="1:7" x14ac:dyDescent="0.25">
      <c r="A206" s="68" t="s">
        <v>294</v>
      </c>
      <c r="B206" s="68"/>
      <c r="C206" s="2">
        <v>55</v>
      </c>
      <c r="D206" s="27">
        <v>73262.3</v>
      </c>
      <c r="E206" s="27">
        <v>65000</v>
      </c>
      <c r="F206" s="2">
        <f t="shared" si="13"/>
        <v>8262.3000000000029</v>
      </c>
      <c r="G206" s="63">
        <f t="shared" si="14"/>
        <v>0.12711230769230775</v>
      </c>
    </row>
    <row r="207" spans="1:7" x14ac:dyDescent="0.25">
      <c r="A207" s="68" t="s">
        <v>295</v>
      </c>
      <c r="B207" s="68"/>
      <c r="C207" s="2">
        <v>56</v>
      </c>
      <c r="D207" s="27">
        <v>58696.1</v>
      </c>
      <c r="E207" s="27">
        <v>52000</v>
      </c>
      <c r="F207" s="2">
        <f t="shared" si="13"/>
        <v>6696.0999999999985</v>
      </c>
      <c r="G207" s="63">
        <f t="shared" si="14"/>
        <v>0.12877115384615379</v>
      </c>
    </row>
    <row r="208" spans="1:7" x14ac:dyDescent="0.25">
      <c r="A208" s="70" t="s">
        <v>296</v>
      </c>
      <c r="B208" s="70"/>
      <c r="C208" s="8" t="s">
        <v>297</v>
      </c>
      <c r="D208" s="55">
        <v>72105</v>
      </c>
      <c r="E208" s="55">
        <v>67000</v>
      </c>
      <c r="F208" s="4">
        <f t="shared" si="13"/>
        <v>5105</v>
      </c>
      <c r="G208" s="58">
        <f t="shared" si="14"/>
        <v>7.6194029850746192E-2</v>
      </c>
    </row>
    <row r="209" spans="1:7" x14ac:dyDescent="0.25">
      <c r="A209" s="70" t="s">
        <v>298</v>
      </c>
      <c r="B209" s="70"/>
      <c r="C209" s="8" t="s">
        <v>299</v>
      </c>
      <c r="D209" s="55">
        <v>-13408.9</v>
      </c>
      <c r="E209" s="55">
        <v>-15000</v>
      </c>
      <c r="F209" s="4">
        <f t="shared" si="13"/>
        <v>1591.1000000000004</v>
      </c>
      <c r="G209" s="58">
        <f t="shared" si="14"/>
        <v>-0.10607333333333335</v>
      </c>
    </row>
    <row r="210" spans="1:7" x14ac:dyDescent="0.25">
      <c r="A210" s="70" t="s">
        <v>300</v>
      </c>
      <c r="B210" s="70"/>
      <c r="C210" s="8" t="s">
        <v>301</v>
      </c>
      <c r="D210" s="55">
        <f>D208+D209</f>
        <v>58696.1</v>
      </c>
      <c r="E210" s="55">
        <v>52000</v>
      </c>
      <c r="F210" s="4">
        <f t="shared" si="13"/>
        <v>6696.0999999999985</v>
      </c>
      <c r="G210" s="58">
        <f t="shared" si="14"/>
        <v>0.12877115384615379</v>
      </c>
    </row>
    <row r="211" spans="1:7" x14ac:dyDescent="0.25">
      <c r="A211" s="70" t="s">
        <v>302</v>
      </c>
      <c r="B211" s="70"/>
      <c r="C211" s="8" t="s">
        <v>303</v>
      </c>
      <c r="D211" s="55">
        <v>15838.1</v>
      </c>
      <c r="E211" s="55">
        <v>4200</v>
      </c>
      <c r="F211" s="4">
        <f t="shared" si="13"/>
        <v>11638.1</v>
      </c>
      <c r="G211" s="58">
        <f t="shared" si="14"/>
        <v>2.7709761904761905</v>
      </c>
    </row>
    <row r="212" spans="1:7" x14ac:dyDescent="0.25">
      <c r="A212" s="70" t="s">
        <v>304</v>
      </c>
      <c r="B212" s="70"/>
      <c r="C212" s="8" t="s">
        <v>305</v>
      </c>
      <c r="D212" s="55">
        <v>332.7</v>
      </c>
      <c r="E212" s="55">
        <v>210</v>
      </c>
      <c r="F212" s="4">
        <f t="shared" si="13"/>
        <v>122.69999999999999</v>
      </c>
      <c r="G212" s="58">
        <f t="shared" si="14"/>
        <v>0.5842857142857143</v>
      </c>
    </row>
    <row r="213" spans="1:7" x14ac:dyDescent="0.25">
      <c r="A213" s="70" t="s">
        <v>306</v>
      </c>
      <c r="B213" s="70"/>
      <c r="C213" s="8" t="s">
        <v>307</v>
      </c>
      <c r="D213" s="55">
        <f>D211-D212</f>
        <v>15505.4</v>
      </c>
      <c r="E213" s="55">
        <v>3990</v>
      </c>
      <c r="F213" s="4">
        <f t="shared" si="13"/>
        <v>11515.4</v>
      </c>
      <c r="G213" s="58">
        <f t="shared" si="14"/>
        <v>2.886065162907268</v>
      </c>
    </row>
    <row r="214" spans="1:7" x14ac:dyDescent="0.25">
      <c r="A214" s="68" t="s">
        <v>308</v>
      </c>
      <c r="B214" s="68"/>
      <c r="C214" s="8">
        <v>57</v>
      </c>
      <c r="D214" s="27">
        <v>5525.3</v>
      </c>
      <c r="E214" s="27">
        <v>8500</v>
      </c>
      <c r="F214" s="2">
        <f t="shared" si="13"/>
        <v>-2974.7</v>
      </c>
      <c r="G214" s="63">
        <f t="shared" si="14"/>
        <v>-0.34996470588235296</v>
      </c>
    </row>
    <row r="215" spans="1:7" x14ac:dyDescent="0.25">
      <c r="A215" s="70" t="s">
        <v>309</v>
      </c>
      <c r="B215" s="70"/>
      <c r="C215" s="8" t="s">
        <v>310</v>
      </c>
      <c r="D215" s="55">
        <v>1683.5</v>
      </c>
      <c r="E215" s="55">
        <v>2000</v>
      </c>
      <c r="F215" s="4">
        <f t="shared" si="13"/>
        <v>-316.5</v>
      </c>
      <c r="G215" s="58">
        <f t="shared" si="14"/>
        <v>-0.15825</v>
      </c>
    </row>
    <row r="216" spans="1:7" x14ac:dyDescent="0.25">
      <c r="A216" s="68" t="s">
        <v>311</v>
      </c>
      <c r="B216" s="68"/>
      <c r="C216" s="14">
        <v>58</v>
      </c>
      <c r="D216" s="27">
        <f>D206+D214</f>
        <v>78787.600000000006</v>
      </c>
      <c r="E216" s="27">
        <v>73500</v>
      </c>
      <c r="F216" s="2">
        <f t="shared" si="13"/>
        <v>5287.6000000000058</v>
      </c>
      <c r="G216" s="63">
        <f t="shared" si="14"/>
        <v>7.1940136054421844E-2</v>
      </c>
    </row>
    <row r="217" spans="1:7" x14ac:dyDescent="0.25">
      <c r="A217" s="68" t="s">
        <v>312</v>
      </c>
      <c r="B217" s="68"/>
      <c r="C217" s="14">
        <v>59</v>
      </c>
      <c r="D217" s="27">
        <v>18420.599999999999</v>
      </c>
      <c r="E217" s="27">
        <v>15500</v>
      </c>
      <c r="F217" s="2">
        <f t="shared" si="13"/>
        <v>2920.5999999999985</v>
      </c>
      <c r="G217" s="63">
        <f t="shared" si="14"/>
        <v>0.18842580645161289</v>
      </c>
    </row>
    <row r="218" spans="1:7" x14ac:dyDescent="0.25">
      <c r="A218" s="68" t="s">
        <v>379</v>
      </c>
      <c r="B218" s="68"/>
      <c r="C218" s="14">
        <v>60</v>
      </c>
      <c r="D218" s="27">
        <v>45832.3</v>
      </c>
      <c r="E218" s="27">
        <v>39000</v>
      </c>
      <c r="F218" s="2">
        <f t="shared" si="13"/>
        <v>6832.3000000000029</v>
      </c>
      <c r="G218" s="63">
        <f t="shared" si="14"/>
        <v>0.17518717948717955</v>
      </c>
    </row>
    <row r="219" spans="1:7" x14ac:dyDescent="0.25">
      <c r="A219" s="68" t="s">
        <v>313</v>
      </c>
      <c r="B219" s="68"/>
      <c r="C219" s="14">
        <v>61</v>
      </c>
      <c r="D219" s="27">
        <v>14534.7</v>
      </c>
      <c r="E219" s="27">
        <v>19000</v>
      </c>
      <c r="F219" s="2">
        <f t="shared" si="13"/>
        <v>-4465.2999999999993</v>
      </c>
      <c r="G219" s="63">
        <f t="shared" si="14"/>
        <v>-0.23501578947368418</v>
      </c>
    </row>
    <row r="220" spans="1:7" x14ac:dyDescent="0.25">
      <c r="A220" s="72" t="s">
        <v>314</v>
      </c>
      <c r="B220" s="73"/>
      <c r="C220" s="73"/>
      <c r="D220" s="73"/>
      <c r="E220" s="73"/>
      <c r="F220" s="73"/>
      <c r="G220" s="74"/>
    </row>
    <row r="221" spans="1:7" x14ac:dyDescent="0.25">
      <c r="A221" s="68" t="s">
        <v>315</v>
      </c>
      <c r="B221" s="68"/>
      <c r="C221" s="2">
        <v>62</v>
      </c>
      <c r="D221" s="27">
        <f>SUM(D222:D224)</f>
        <v>0</v>
      </c>
      <c r="E221" s="27">
        <f>SUM(E222:E224)</f>
        <v>0</v>
      </c>
      <c r="F221" s="2">
        <f t="shared" ref="F221:F264" si="18">D221-E221</f>
        <v>0</v>
      </c>
      <c r="G221" s="63" t="e">
        <f t="shared" ref="G221:G264" si="19">D221/E221-1</f>
        <v>#DIV/0!</v>
      </c>
    </row>
    <row r="222" spans="1:7" x14ac:dyDescent="0.25">
      <c r="A222" s="70" t="s">
        <v>316</v>
      </c>
      <c r="B222" s="70"/>
      <c r="C222" s="8" t="s">
        <v>317</v>
      </c>
      <c r="D222" s="55"/>
      <c r="E222" s="55"/>
      <c r="F222" s="4">
        <f t="shared" si="18"/>
        <v>0</v>
      </c>
      <c r="G222" s="58" t="e">
        <f t="shared" si="19"/>
        <v>#DIV/0!</v>
      </c>
    </row>
    <row r="223" spans="1:7" x14ac:dyDescent="0.25">
      <c r="A223" s="70" t="s">
        <v>318</v>
      </c>
      <c r="B223" s="70"/>
      <c r="C223" s="8" t="s">
        <v>319</v>
      </c>
      <c r="D223" s="55"/>
      <c r="E223" s="55"/>
      <c r="F223" s="4">
        <f t="shared" si="18"/>
        <v>0</v>
      </c>
      <c r="G223" s="58" t="e">
        <f t="shared" si="19"/>
        <v>#DIV/0!</v>
      </c>
    </row>
    <row r="224" spans="1:7" x14ac:dyDescent="0.25">
      <c r="A224" s="70" t="s">
        <v>320</v>
      </c>
      <c r="B224" s="70"/>
      <c r="C224" s="8" t="s">
        <v>321</v>
      </c>
      <c r="D224" s="55"/>
      <c r="E224" s="55"/>
      <c r="F224" s="4">
        <f t="shared" si="18"/>
        <v>0</v>
      </c>
      <c r="G224" s="58" t="e">
        <f t="shared" si="19"/>
        <v>#DIV/0!</v>
      </c>
    </row>
    <row r="225" spans="1:7" x14ac:dyDescent="0.25">
      <c r="A225" s="68" t="s">
        <v>322</v>
      </c>
      <c r="B225" s="68"/>
      <c r="C225" s="2">
        <v>63</v>
      </c>
      <c r="D225" s="27">
        <f>D226+D229+D232</f>
        <v>0</v>
      </c>
      <c r="E225" s="27">
        <f t="shared" ref="E225" si="20">E226+E229+E232</f>
        <v>0</v>
      </c>
      <c r="F225" s="2">
        <f t="shared" si="18"/>
        <v>0</v>
      </c>
      <c r="G225" s="63" t="e">
        <f t="shared" si="19"/>
        <v>#DIV/0!</v>
      </c>
    </row>
    <row r="226" spans="1:7" x14ac:dyDescent="0.25">
      <c r="A226" s="75" t="s">
        <v>323</v>
      </c>
      <c r="B226" s="75"/>
      <c r="C226" s="10" t="s">
        <v>324</v>
      </c>
      <c r="D226" s="31">
        <f>SUM(D227:D228)</f>
        <v>0</v>
      </c>
      <c r="E226" s="31">
        <f t="shared" ref="E226" si="21">SUM(E227:E228)</f>
        <v>0</v>
      </c>
      <c r="F226" s="9">
        <f t="shared" si="18"/>
        <v>0</v>
      </c>
      <c r="G226" s="64" t="e">
        <f t="shared" si="19"/>
        <v>#DIV/0!</v>
      </c>
    </row>
    <row r="227" spans="1:7" x14ac:dyDescent="0.25">
      <c r="A227" s="70" t="s">
        <v>251</v>
      </c>
      <c r="B227" s="70"/>
      <c r="C227" s="8" t="s">
        <v>325</v>
      </c>
      <c r="D227" s="55"/>
      <c r="E227" s="55"/>
      <c r="F227" s="4">
        <f t="shared" si="18"/>
        <v>0</v>
      </c>
      <c r="G227" s="58" t="e">
        <f t="shared" si="19"/>
        <v>#DIV/0!</v>
      </c>
    </row>
    <row r="228" spans="1:7" x14ac:dyDescent="0.25">
      <c r="A228" s="70" t="s">
        <v>253</v>
      </c>
      <c r="B228" s="70"/>
      <c r="C228" s="8" t="s">
        <v>326</v>
      </c>
      <c r="D228" s="55"/>
      <c r="E228" s="55"/>
      <c r="F228" s="4">
        <f t="shared" si="18"/>
        <v>0</v>
      </c>
      <c r="G228" s="58" t="e">
        <f t="shared" si="19"/>
        <v>#DIV/0!</v>
      </c>
    </row>
    <row r="229" spans="1:7" x14ac:dyDescent="0.25">
      <c r="A229" s="75" t="s">
        <v>327</v>
      </c>
      <c r="B229" s="75"/>
      <c r="C229" s="10" t="s">
        <v>328</v>
      </c>
      <c r="D229" s="31">
        <f>SUM(D230:D231)</f>
        <v>0</v>
      </c>
      <c r="E229" s="31">
        <f>SUM(E230:E231)</f>
        <v>0</v>
      </c>
      <c r="F229" s="9">
        <f t="shared" si="18"/>
        <v>0</v>
      </c>
      <c r="G229" s="64" t="e">
        <f t="shared" si="19"/>
        <v>#DIV/0!</v>
      </c>
    </row>
    <row r="230" spans="1:7" x14ac:dyDescent="0.25">
      <c r="A230" s="70" t="s">
        <v>251</v>
      </c>
      <c r="B230" s="70"/>
      <c r="C230" s="8" t="s">
        <v>329</v>
      </c>
      <c r="D230" s="55"/>
      <c r="E230" s="55"/>
      <c r="F230" s="4">
        <f t="shared" si="18"/>
        <v>0</v>
      </c>
      <c r="G230" s="58" t="e">
        <f t="shared" si="19"/>
        <v>#DIV/0!</v>
      </c>
    </row>
    <row r="231" spans="1:7" x14ac:dyDescent="0.25">
      <c r="A231" s="70" t="s">
        <v>253</v>
      </c>
      <c r="B231" s="70"/>
      <c r="C231" s="8" t="s">
        <v>330</v>
      </c>
      <c r="D231" s="55"/>
      <c r="E231" s="55"/>
      <c r="F231" s="4">
        <f t="shared" si="18"/>
        <v>0</v>
      </c>
      <c r="G231" s="58" t="e">
        <f t="shared" si="19"/>
        <v>#DIV/0!</v>
      </c>
    </row>
    <row r="232" spans="1:7" x14ac:dyDescent="0.25">
      <c r="A232" s="75" t="s">
        <v>331</v>
      </c>
      <c r="B232" s="75"/>
      <c r="C232" s="10" t="s">
        <v>332</v>
      </c>
      <c r="D232" s="31">
        <f>SUM(D233:D234)</f>
        <v>0</v>
      </c>
      <c r="E232" s="31">
        <f t="shared" ref="E232" si="22">SUM(E233:E234)</f>
        <v>0</v>
      </c>
      <c r="F232" s="9">
        <f t="shared" si="18"/>
        <v>0</v>
      </c>
      <c r="G232" s="64" t="e">
        <f t="shared" si="19"/>
        <v>#DIV/0!</v>
      </c>
    </row>
    <row r="233" spans="1:7" x14ac:dyDescent="0.25">
      <c r="A233" s="70" t="s">
        <v>251</v>
      </c>
      <c r="B233" s="70"/>
      <c r="C233" s="8" t="s">
        <v>333</v>
      </c>
      <c r="D233" s="33"/>
      <c r="E233" s="33"/>
      <c r="F233" s="4">
        <f t="shared" si="18"/>
        <v>0</v>
      </c>
      <c r="G233" s="58" t="e">
        <f t="shared" si="19"/>
        <v>#DIV/0!</v>
      </c>
    </row>
    <row r="234" spans="1:7" x14ac:dyDescent="0.25">
      <c r="A234" s="70" t="s">
        <v>253</v>
      </c>
      <c r="B234" s="70"/>
      <c r="C234" s="8" t="s">
        <v>334</v>
      </c>
      <c r="D234" s="33"/>
      <c r="E234" s="33"/>
      <c r="F234" s="4">
        <f t="shared" si="18"/>
        <v>0</v>
      </c>
      <c r="G234" s="58" t="e">
        <f t="shared" si="19"/>
        <v>#DIV/0!</v>
      </c>
    </row>
    <row r="235" spans="1:7" x14ac:dyDescent="0.25">
      <c r="A235" s="68" t="s">
        <v>335</v>
      </c>
      <c r="B235" s="68"/>
      <c r="C235" s="2">
        <v>64</v>
      </c>
      <c r="D235" s="34">
        <f>SUM(D236:D238)</f>
        <v>0</v>
      </c>
      <c r="E235" s="34">
        <f t="shared" ref="E235" si="23">SUM(E236:E238)</f>
        <v>0</v>
      </c>
      <c r="F235" s="2">
        <f t="shared" si="18"/>
        <v>0</v>
      </c>
      <c r="G235" s="63" t="e">
        <f t="shared" si="19"/>
        <v>#DIV/0!</v>
      </c>
    </row>
    <row r="236" spans="1:7" x14ac:dyDescent="0.25">
      <c r="A236" s="70" t="s">
        <v>316</v>
      </c>
      <c r="B236" s="70"/>
      <c r="C236" s="8" t="s">
        <v>336</v>
      </c>
      <c r="D236" s="33"/>
      <c r="E236" s="33"/>
      <c r="F236" s="4">
        <f t="shared" si="18"/>
        <v>0</v>
      </c>
      <c r="G236" s="58" t="e">
        <f t="shared" si="19"/>
        <v>#DIV/0!</v>
      </c>
    </row>
    <row r="237" spans="1:7" x14ac:dyDescent="0.25">
      <c r="A237" s="70" t="s">
        <v>318</v>
      </c>
      <c r="B237" s="70"/>
      <c r="C237" s="8" t="s">
        <v>337</v>
      </c>
      <c r="D237" s="33"/>
      <c r="E237" s="33"/>
      <c r="F237" s="4">
        <f t="shared" si="18"/>
        <v>0</v>
      </c>
      <c r="G237" s="58" t="e">
        <f t="shared" si="19"/>
        <v>#DIV/0!</v>
      </c>
    </row>
    <row r="238" spans="1:7" x14ac:dyDescent="0.25">
      <c r="A238" s="70" t="s">
        <v>320</v>
      </c>
      <c r="B238" s="70"/>
      <c r="C238" s="8" t="s">
        <v>338</v>
      </c>
      <c r="D238" s="33"/>
      <c r="E238" s="33"/>
      <c r="F238" s="4">
        <f t="shared" si="18"/>
        <v>0</v>
      </c>
      <c r="G238" s="58" t="e">
        <f t="shared" si="19"/>
        <v>#DIV/0!</v>
      </c>
    </row>
    <row r="239" spans="1:7" x14ac:dyDescent="0.25">
      <c r="A239" s="72" t="s">
        <v>339</v>
      </c>
      <c r="B239" s="73"/>
      <c r="C239" s="73"/>
      <c r="D239" s="73"/>
      <c r="E239" s="73"/>
      <c r="F239" s="73"/>
      <c r="G239" s="74"/>
    </row>
    <row r="240" spans="1:7" x14ac:dyDescent="0.25">
      <c r="A240" s="68" t="s">
        <v>340</v>
      </c>
      <c r="B240" s="68"/>
      <c r="C240" s="2">
        <v>65</v>
      </c>
      <c r="D240" s="34">
        <v>0.89</v>
      </c>
      <c r="E240" s="34">
        <v>0.27</v>
      </c>
      <c r="F240" s="2">
        <f t="shared" si="18"/>
        <v>0.62</v>
      </c>
      <c r="G240" s="63">
        <f t="shared" si="19"/>
        <v>2.2962962962962963</v>
      </c>
    </row>
    <row r="241" spans="1:7" x14ac:dyDescent="0.25">
      <c r="A241" s="68" t="s">
        <v>341</v>
      </c>
      <c r="B241" s="68"/>
      <c r="C241" s="2">
        <v>66</v>
      </c>
      <c r="D241" s="34">
        <v>0</v>
      </c>
      <c r="E241" s="34">
        <v>0.01</v>
      </c>
      <c r="F241" s="2">
        <f t="shared" si="18"/>
        <v>-0.01</v>
      </c>
      <c r="G241" s="63">
        <f t="shared" si="19"/>
        <v>-1</v>
      </c>
    </row>
    <row r="242" spans="1:7" x14ac:dyDescent="0.25">
      <c r="A242" s="68" t="s">
        <v>342</v>
      </c>
      <c r="B242" s="68"/>
      <c r="C242" s="2">
        <v>67</v>
      </c>
      <c r="D242" s="34">
        <v>0.31</v>
      </c>
      <c r="E242" s="34">
        <v>0.3</v>
      </c>
      <c r="F242" s="2">
        <f t="shared" si="18"/>
        <v>1.0000000000000009E-2</v>
      </c>
      <c r="G242" s="63">
        <f t="shared" si="19"/>
        <v>3.3333333333333437E-2</v>
      </c>
    </row>
    <row r="243" spans="1:7" x14ac:dyDescent="0.25">
      <c r="A243" s="68" t="s">
        <v>343</v>
      </c>
      <c r="B243" s="68"/>
      <c r="C243" s="2">
        <v>68</v>
      </c>
      <c r="D243" s="34">
        <v>0.12</v>
      </c>
      <c r="E243" s="34">
        <v>0.22</v>
      </c>
      <c r="F243" s="2">
        <f t="shared" si="18"/>
        <v>-0.1</v>
      </c>
      <c r="G243" s="63">
        <f t="shared" si="19"/>
        <v>-0.45454545454545459</v>
      </c>
    </row>
    <row r="244" spans="1:7" x14ac:dyDescent="0.25">
      <c r="A244" s="72" t="s">
        <v>344</v>
      </c>
      <c r="B244" s="73"/>
      <c r="C244" s="73"/>
      <c r="D244" s="73"/>
      <c r="E244" s="73"/>
      <c r="F244" s="73"/>
      <c r="G244" s="74"/>
    </row>
    <row r="245" spans="1:7" ht="27.75" customHeight="1" x14ac:dyDescent="0.25">
      <c r="A245" s="70" t="s">
        <v>395</v>
      </c>
      <c r="B245" s="71"/>
      <c r="C245" s="22">
        <v>69</v>
      </c>
      <c r="D245" s="35">
        <f>SUM(D246:D248)</f>
        <v>157</v>
      </c>
      <c r="E245" s="35">
        <f>SUM(E246:E248)</f>
        <v>160</v>
      </c>
      <c r="F245" s="21">
        <f t="shared" si="18"/>
        <v>-3</v>
      </c>
      <c r="G245" s="63">
        <f t="shared" si="19"/>
        <v>-1.8750000000000044E-2</v>
      </c>
    </row>
    <row r="246" spans="1:7" x14ac:dyDescent="0.25">
      <c r="A246" s="70" t="s">
        <v>345</v>
      </c>
      <c r="B246" s="71"/>
      <c r="C246" s="16" t="s">
        <v>346</v>
      </c>
      <c r="D246" s="33">
        <v>1</v>
      </c>
      <c r="E246" s="33">
        <v>1</v>
      </c>
      <c r="F246" s="4">
        <f t="shared" si="18"/>
        <v>0</v>
      </c>
      <c r="G246" s="58">
        <f t="shared" si="19"/>
        <v>0</v>
      </c>
    </row>
    <row r="247" spans="1:7" x14ac:dyDescent="0.25">
      <c r="A247" s="70" t="s">
        <v>347</v>
      </c>
      <c r="B247" s="71"/>
      <c r="C247" s="16" t="s">
        <v>348</v>
      </c>
      <c r="D247" s="33">
        <v>18</v>
      </c>
      <c r="E247" s="33">
        <v>18</v>
      </c>
      <c r="F247" s="4">
        <f t="shared" si="18"/>
        <v>0</v>
      </c>
      <c r="G247" s="58">
        <f t="shared" si="19"/>
        <v>0</v>
      </c>
    </row>
    <row r="248" spans="1:7" x14ac:dyDescent="0.25">
      <c r="A248" s="70" t="s">
        <v>349</v>
      </c>
      <c r="B248" s="71"/>
      <c r="C248" s="16" t="s">
        <v>350</v>
      </c>
      <c r="D248" s="33">
        <v>138</v>
      </c>
      <c r="E248" s="33">
        <v>141</v>
      </c>
      <c r="F248" s="4">
        <f t="shared" si="18"/>
        <v>-3</v>
      </c>
      <c r="G248" s="58">
        <f t="shared" si="19"/>
        <v>-2.1276595744680882E-2</v>
      </c>
    </row>
    <row r="249" spans="1:7" x14ac:dyDescent="0.25">
      <c r="A249" s="68" t="s">
        <v>351</v>
      </c>
      <c r="B249" s="68"/>
      <c r="C249" s="15">
        <v>70</v>
      </c>
      <c r="D249" s="34">
        <f>SUM(D250:D252)</f>
        <v>38419.300000000003</v>
      </c>
      <c r="E249" s="34">
        <f>SUM(E250:E252)</f>
        <v>39128</v>
      </c>
      <c r="F249" s="2">
        <f t="shared" si="18"/>
        <v>-708.69999999999709</v>
      </c>
      <c r="G249" s="63">
        <f t="shared" si="19"/>
        <v>-1.8112349212839884E-2</v>
      </c>
    </row>
    <row r="250" spans="1:7" x14ac:dyDescent="0.25">
      <c r="A250" s="70" t="s">
        <v>345</v>
      </c>
      <c r="B250" s="71"/>
      <c r="C250" s="16" t="s">
        <v>352</v>
      </c>
      <c r="D250" s="33">
        <v>542.29999999999995</v>
      </c>
      <c r="E250" s="33">
        <v>490</v>
      </c>
      <c r="F250" s="4">
        <f t="shared" si="18"/>
        <v>52.299999999999955</v>
      </c>
      <c r="G250" s="58">
        <f t="shared" si="19"/>
        <v>0.10673469387755086</v>
      </c>
    </row>
    <row r="251" spans="1:7" x14ac:dyDescent="0.25">
      <c r="A251" s="70" t="s">
        <v>347</v>
      </c>
      <c r="B251" s="71"/>
      <c r="C251" s="16" t="s">
        <v>353</v>
      </c>
      <c r="D251" s="33">
        <v>5580</v>
      </c>
      <c r="E251" s="33">
        <v>4926</v>
      </c>
      <c r="F251" s="4">
        <f t="shared" si="18"/>
        <v>654</v>
      </c>
      <c r="G251" s="58">
        <f t="shared" si="19"/>
        <v>0.13276492082825819</v>
      </c>
    </row>
    <row r="252" spans="1:7" x14ac:dyDescent="0.25">
      <c r="A252" s="70" t="s">
        <v>349</v>
      </c>
      <c r="B252" s="71"/>
      <c r="C252" s="16" t="s">
        <v>354</v>
      </c>
      <c r="D252" s="33">
        <v>32297</v>
      </c>
      <c r="E252" s="33">
        <v>33712</v>
      </c>
      <c r="F252" s="4">
        <f t="shared" si="18"/>
        <v>-1415</v>
      </c>
      <c r="G252" s="58">
        <f t="shared" si="19"/>
        <v>-4.1973184622686288E-2</v>
      </c>
    </row>
    <row r="253" spans="1:7" x14ac:dyDescent="0.25">
      <c r="A253" s="68" t="s">
        <v>355</v>
      </c>
      <c r="B253" s="68"/>
      <c r="C253" s="15">
        <v>71</v>
      </c>
      <c r="D253" s="34">
        <f t="shared" ref="D253:E253" si="24">SUM(D254:D256)</f>
        <v>38997.699999999997</v>
      </c>
      <c r="E253" s="34">
        <f t="shared" si="24"/>
        <v>39428</v>
      </c>
      <c r="F253" s="2">
        <f t="shared" si="18"/>
        <v>-430.30000000000291</v>
      </c>
      <c r="G253" s="63">
        <f t="shared" si="19"/>
        <v>-1.0913563964695228E-2</v>
      </c>
    </row>
    <row r="254" spans="1:7" x14ac:dyDescent="0.25">
      <c r="A254" s="70" t="s">
        <v>345</v>
      </c>
      <c r="B254" s="71"/>
      <c r="C254" s="16" t="s">
        <v>356</v>
      </c>
      <c r="D254" s="33">
        <v>578.29999999999995</v>
      </c>
      <c r="E254" s="33">
        <v>490</v>
      </c>
      <c r="F254" s="4">
        <f t="shared" si="18"/>
        <v>88.299999999999955</v>
      </c>
      <c r="G254" s="58">
        <f t="shared" si="19"/>
        <v>0.18020408163265289</v>
      </c>
    </row>
    <row r="255" spans="1:7" x14ac:dyDescent="0.25">
      <c r="A255" s="70" t="s">
        <v>347</v>
      </c>
      <c r="B255" s="71"/>
      <c r="C255" s="16" t="s">
        <v>357</v>
      </c>
      <c r="D255" s="33">
        <v>5588.8</v>
      </c>
      <c r="E255" s="33">
        <v>4970</v>
      </c>
      <c r="F255" s="4">
        <f t="shared" si="18"/>
        <v>618.80000000000018</v>
      </c>
      <c r="G255" s="58">
        <f t="shared" si="19"/>
        <v>0.12450704225352127</v>
      </c>
    </row>
    <row r="256" spans="1:7" x14ac:dyDescent="0.25">
      <c r="A256" s="70" t="s">
        <v>349</v>
      </c>
      <c r="B256" s="71"/>
      <c r="C256" s="16" t="s">
        <v>358</v>
      </c>
      <c r="D256" s="33">
        <v>32830.6</v>
      </c>
      <c r="E256" s="33">
        <v>33968</v>
      </c>
      <c r="F256" s="4">
        <f t="shared" si="18"/>
        <v>-1137.4000000000015</v>
      </c>
      <c r="G256" s="58">
        <f t="shared" si="19"/>
        <v>-3.348445595854932E-2</v>
      </c>
    </row>
    <row r="257" spans="1:7" ht="23.25" customHeight="1" x14ac:dyDescent="0.25">
      <c r="A257" s="68" t="s">
        <v>359</v>
      </c>
      <c r="B257" s="69"/>
      <c r="C257" s="22">
        <v>72</v>
      </c>
      <c r="D257" s="56">
        <f t="shared" ref="D257:E257" si="25">SUM(D258:D260)</f>
        <v>93.890982286634454</v>
      </c>
      <c r="E257" s="35">
        <f t="shared" si="25"/>
        <v>83.9</v>
      </c>
      <c r="F257" s="17">
        <f t="shared" si="18"/>
        <v>9.9909822866344484</v>
      </c>
      <c r="G257" s="63">
        <f t="shared" si="19"/>
        <v>0.11908202963807457</v>
      </c>
    </row>
    <row r="258" spans="1:7" x14ac:dyDescent="0.25">
      <c r="A258" s="70" t="s">
        <v>345</v>
      </c>
      <c r="B258" s="71"/>
      <c r="C258" s="16" t="s">
        <v>360</v>
      </c>
      <c r="D258" s="57">
        <f>D254/12/D246</f>
        <v>48.191666666666663</v>
      </c>
      <c r="E258" s="33">
        <v>40.799999999999997</v>
      </c>
      <c r="F258" s="3">
        <f t="shared" si="18"/>
        <v>7.3916666666666657</v>
      </c>
      <c r="G258" s="58">
        <f t="shared" si="19"/>
        <v>0.18116830065359468</v>
      </c>
    </row>
    <row r="259" spans="1:7" x14ac:dyDescent="0.25">
      <c r="A259" s="70" t="s">
        <v>347</v>
      </c>
      <c r="B259" s="71"/>
      <c r="C259" s="16" t="s">
        <v>361</v>
      </c>
      <c r="D259" s="57">
        <f>D255/12/D247</f>
        <v>25.874074074074073</v>
      </c>
      <c r="E259" s="33">
        <v>23</v>
      </c>
      <c r="F259" s="3">
        <f t="shared" si="18"/>
        <v>2.8740740740740733</v>
      </c>
      <c r="G259" s="58">
        <f t="shared" si="19"/>
        <v>0.12495974235104668</v>
      </c>
    </row>
    <row r="260" spans="1:7" x14ac:dyDescent="0.25">
      <c r="A260" s="70" t="s">
        <v>349</v>
      </c>
      <c r="B260" s="71"/>
      <c r="C260" s="16" t="s">
        <v>362</v>
      </c>
      <c r="D260" s="57">
        <f>D256/12/D248</f>
        <v>19.825241545893718</v>
      </c>
      <c r="E260" s="33">
        <v>20.100000000000001</v>
      </c>
      <c r="F260" s="3">
        <f t="shared" si="18"/>
        <v>-0.27475845410628352</v>
      </c>
      <c r="G260" s="58">
        <f t="shared" si="19"/>
        <v>-1.3669574831158382E-2</v>
      </c>
    </row>
    <row r="261" spans="1:7" x14ac:dyDescent="0.25">
      <c r="A261" s="68" t="s">
        <v>363</v>
      </c>
      <c r="B261" s="69"/>
      <c r="C261" s="15">
        <v>73</v>
      </c>
      <c r="D261" s="34">
        <f>SUM(D262:D264)</f>
        <v>0</v>
      </c>
      <c r="E261" s="34">
        <f t="shared" ref="E261" si="26">SUM(E262:E264)</f>
        <v>0</v>
      </c>
      <c r="F261" s="2">
        <f t="shared" si="18"/>
        <v>0</v>
      </c>
      <c r="G261" s="63" t="e">
        <f t="shared" si="19"/>
        <v>#DIV/0!</v>
      </c>
    </row>
    <row r="262" spans="1:7" x14ac:dyDescent="0.25">
      <c r="A262" s="70" t="s">
        <v>345</v>
      </c>
      <c r="B262" s="71"/>
      <c r="C262" s="16" t="s">
        <v>364</v>
      </c>
      <c r="D262" s="33"/>
      <c r="E262" s="33"/>
      <c r="F262" s="4">
        <f t="shared" si="18"/>
        <v>0</v>
      </c>
      <c r="G262" s="58" t="e">
        <f t="shared" si="19"/>
        <v>#DIV/0!</v>
      </c>
    </row>
    <row r="263" spans="1:7" x14ac:dyDescent="0.25">
      <c r="A263" s="70" t="s">
        <v>347</v>
      </c>
      <c r="B263" s="71"/>
      <c r="C263" s="16" t="s">
        <v>365</v>
      </c>
      <c r="D263" s="33"/>
      <c r="E263" s="33"/>
      <c r="F263" s="4">
        <f t="shared" si="18"/>
        <v>0</v>
      </c>
      <c r="G263" s="58" t="e">
        <f t="shared" si="19"/>
        <v>#DIV/0!</v>
      </c>
    </row>
    <row r="264" spans="1:7" x14ac:dyDescent="0.25">
      <c r="A264" s="70" t="s">
        <v>349</v>
      </c>
      <c r="B264" s="71"/>
      <c r="C264" s="16" t="s">
        <v>366</v>
      </c>
      <c r="D264" s="33"/>
      <c r="E264" s="33"/>
      <c r="F264" s="4">
        <f t="shared" si="18"/>
        <v>0</v>
      </c>
      <c r="G264" s="58" t="e">
        <f t="shared" si="19"/>
        <v>#DIV/0!</v>
      </c>
    </row>
    <row r="265" spans="1:7" ht="15.75" x14ac:dyDescent="0.25">
      <c r="A265" s="18"/>
      <c r="B265" s="18"/>
      <c r="C265" s="19"/>
      <c r="D265" s="36"/>
      <c r="E265" s="36"/>
      <c r="F265" s="18"/>
      <c r="G265" s="66"/>
    </row>
    <row r="266" spans="1:7" x14ac:dyDescent="0.25">
      <c r="A266" s="43" t="s">
        <v>412</v>
      </c>
      <c r="B266" s="44"/>
      <c r="C266" s="43" t="s">
        <v>367</v>
      </c>
      <c r="D266" s="45"/>
      <c r="E266" s="45"/>
      <c r="F266" s="43" t="s">
        <v>413</v>
      </c>
      <c r="G266" s="45"/>
    </row>
    <row r="267" spans="1:7" x14ac:dyDescent="0.25">
      <c r="A267" s="46" t="s">
        <v>368</v>
      </c>
      <c r="C267" s="46" t="s">
        <v>369</v>
      </c>
      <c r="F267" s="46" t="s">
        <v>370</v>
      </c>
    </row>
    <row r="268" spans="1:7" ht="6" customHeight="1" x14ac:dyDescent="0.25">
      <c r="A268" s="46"/>
      <c r="C268" s="46"/>
      <c r="F268" s="46"/>
    </row>
    <row r="270" spans="1:7" s="20" customFormat="1" ht="16.5" x14ac:dyDescent="0.25">
      <c r="A270" s="44" t="s">
        <v>401</v>
      </c>
      <c r="B270" s="44"/>
      <c r="C270" s="44"/>
      <c r="D270" s="45"/>
      <c r="E270" s="45"/>
      <c r="F270" s="85" t="s">
        <v>385</v>
      </c>
      <c r="G270" s="85"/>
    </row>
    <row r="271" spans="1:7" x14ac:dyDescent="0.25">
      <c r="F271" s="1" t="s">
        <v>386</v>
      </c>
    </row>
  </sheetData>
  <mergeCells count="268">
    <mergeCell ref="F270:G270"/>
    <mergeCell ref="C2:G2"/>
    <mergeCell ref="C3:G3"/>
    <mergeCell ref="C4:G4"/>
    <mergeCell ref="C7:G7"/>
    <mergeCell ref="B10:C10"/>
    <mergeCell ref="E10:G10"/>
    <mergeCell ref="B14:C14"/>
    <mergeCell ref="B15:C15"/>
    <mergeCell ref="B16:C16"/>
    <mergeCell ref="B17:C17"/>
    <mergeCell ref="B18:G18"/>
    <mergeCell ref="A19:G19"/>
    <mergeCell ref="B11:C11"/>
    <mergeCell ref="E11:G11"/>
    <mergeCell ref="B12:C12"/>
    <mergeCell ref="E12:G12"/>
    <mergeCell ref="B13:C13"/>
    <mergeCell ref="E13:G13"/>
    <mergeCell ref="A20:G20"/>
    <mergeCell ref="A21:G21"/>
    <mergeCell ref="A22:G22"/>
    <mergeCell ref="A23:B24"/>
    <mergeCell ref="C23:C24"/>
    <mergeCell ref="D23:D24"/>
    <mergeCell ref="E23:E24"/>
    <mergeCell ref="F23:F24"/>
    <mergeCell ref="G23:G24"/>
    <mergeCell ref="A31:B31"/>
    <mergeCell ref="A32:B32"/>
    <mergeCell ref="A33:B33"/>
    <mergeCell ref="A34:B34"/>
    <mergeCell ref="A35:B35"/>
    <mergeCell ref="A36:B36"/>
    <mergeCell ref="A25:G25"/>
    <mergeCell ref="A26:B26"/>
    <mergeCell ref="A27:B27"/>
    <mergeCell ref="A28:B28"/>
    <mergeCell ref="A29:B29"/>
    <mergeCell ref="A30:B30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8:B98"/>
    <mergeCell ref="A85:B85"/>
    <mergeCell ref="A86:B86"/>
    <mergeCell ref="A87:B87"/>
    <mergeCell ref="A88:B88"/>
    <mergeCell ref="A89:B89"/>
    <mergeCell ref="A90:B90"/>
    <mergeCell ref="A96:B96"/>
    <mergeCell ref="A97:B97"/>
    <mergeCell ref="A105:B105"/>
    <mergeCell ref="A106:B106"/>
    <mergeCell ref="A107:B107"/>
    <mergeCell ref="A108:B108"/>
    <mergeCell ref="A109:B109"/>
    <mergeCell ref="A110:B110"/>
    <mergeCell ref="A99:B99"/>
    <mergeCell ref="A100:B100"/>
    <mergeCell ref="A101:B101"/>
    <mergeCell ref="A102:B102"/>
    <mergeCell ref="A103:B103"/>
    <mergeCell ref="A104:B104"/>
    <mergeCell ref="A117:B117"/>
    <mergeCell ref="A118:B118"/>
    <mergeCell ref="A119:B119"/>
    <mergeCell ref="A120:B120"/>
    <mergeCell ref="A121:B121"/>
    <mergeCell ref="A122:B122"/>
    <mergeCell ref="A111:B111"/>
    <mergeCell ref="A112:B112"/>
    <mergeCell ref="A113:B113"/>
    <mergeCell ref="A114:B114"/>
    <mergeCell ref="A115:B115"/>
    <mergeCell ref="A116:B116"/>
    <mergeCell ref="A129:B129"/>
    <mergeCell ref="A130:B130"/>
    <mergeCell ref="A131:B131"/>
    <mergeCell ref="A132:B132"/>
    <mergeCell ref="A133:B133"/>
    <mergeCell ref="A134:B134"/>
    <mergeCell ref="A123:B123"/>
    <mergeCell ref="A124:B124"/>
    <mergeCell ref="A125:B125"/>
    <mergeCell ref="A126:B126"/>
    <mergeCell ref="A127:B127"/>
    <mergeCell ref="A128:B128"/>
    <mergeCell ref="A141:B141"/>
    <mergeCell ref="A142:B142"/>
    <mergeCell ref="A143:B143"/>
    <mergeCell ref="A144:B144"/>
    <mergeCell ref="A145:G145"/>
    <mergeCell ref="A146:B146"/>
    <mergeCell ref="A135:G135"/>
    <mergeCell ref="A136:B136"/>
    <mergeCell ref="A137:B137"/>
    <mergeCell ref="A138:B138"/>
    <mergeCell ref="A139:B139"/>
    <mergeCell ref="A140:B140"/>
    <mergeCell ref="A153:B153"/>
    <mergeCell ref="A154:B154"/>
    <mergeCell ref="A155:B155"/>
    <mergeCell ref="A156:B156"/>
    <mergeCell ref="A157:B157"/>
    <mergeCell ref="A158:B158"/>
    <mergeCell ref="A147:B147"/>
    <mergeCell ref="A148:B148"/>
    <mergeCell ref="A149:B149"/>
    <mergeCell ref="A150:B150"/>
    <mergeCell ref="A151:B151"/>
    <mergeCell ref="A152:B152"/>
    <mergeCell ref="A165:B165"/>
    <mergeCell ref="A166:B166"/>
    <mergeCell ref="A167:B167"/>
    <mergeCell ref="A168:G168"/>
    <mergeCell ref="A169:B169"/>
    <mergeCell ref="A170:B170"/>
    <mergeCell ref="A159:B159"/>
    <mergeCell ref="A160:B160"/>
    <mergeCell ref="A161:B161"/>
    <mergeCell ref="A162:B162"/>
    <mergeCell ref="A163:B163"/>
    <mergeCell ref="A164:B164"/>
    <mergeCell ref="A177:B177"/>
    <mergeCell ref="A178:B178"/>
    <mergeCell ref="A179:B179"/>
    <mergeCell ref="A180:B180"/>
    <mergeCell ref="A181:B181"/>
    <mergeCell ref="A182:G182"/>
    <mergeCell ref="A171:B171"/>
    <mergeCell ref="A172:B172"/>
    <mergeCell ref="A173:B173"/>
    <mergeCell ref="A174:B174"/>
    <mergeCell ref="A175:B175"/>
    <mergeCell ref="A176:B176"/>
    <mergeCell ref="A189:B189"/>
    <mergeCell ref="A190:B190"/>
    <mergeCell ref="A191:G191"/>
    <mergeCell ref="A192:B192"/>
    <mergeCell ref="A193:B193"/>
    <mergeCell ref="A194:B194"/>
    <mergeCell ref="A183:B183"/>
    <mergeCell ref="A184:B184"/>
    <mergeCell ref="A185:B185"/>
    <mergeCell ref="A186:B186"/>
    <mergeCell ref="A187:B187"/>
    <mergeCell ref="A188:B188"/>
    <mergeCell ref="A201:B201"/>
    <mergeCell ref="A202:B202"/>
    <mergeCell ref="A203:B203"/>
    <mergeCell ref="A204:B204"/>
    <mergeCell ref="A205:G205"/>
    <mergeCell ref="A206:B206"/>
    <mergeCell ref="A195:B195"/>
    <mergeCell ref="A196:B196"/>
    <mergeCell ref="A197:B197"/>
    <mergeCell ref="A198:B198"/>
    <mergeCell ref="A199:B199"/>
    <mergeCell ref="A200:B200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25:B225"/>
    <mergeCell ref="A226:B226"/>
    <mergeCell ref="A227:B227"/>
    <mergeCell ref="A228:B228"/>
    <mergeCell ref="A229:B229"/>
    <mergeCell ref="A230:B230"/>
    <mergeCell ref="A219:B219"/>
    <mergeCell ref="A220:G220"/>
    <mergeCell ref="A221:B221"/>
    <mergeCell ref="A222:B222"/>
    <mergeCell ref="A223:B223"/>
    <mergeCell ref="A224:B224"/>
    <mergeCell ref="A237:B237"/>
    <mergeCell ref="A238:B238"/>
    <mergeCell ref="A239:G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49:B249"/>
    <mergeCell ref="A250:B250"/>
    <mergeCell ref="A251:B251"/>
    <mergeCell ref="A252:B252"/>
    <mergeCell ref="A253:B253"/>
    <mergeCell ref="A254:B254"/>
    <mergeCell ref="A243:B243"/>
    <mergeCell ref="A244:G244"/>
    <mergeCell ref="A245:B245"/>
    <mergeCell ref="A246:B246"/>
    <mergeCell ref="A247:B247"/>
    <mergeCell ref="A248:B248"/>
    <mergeCell ref="A261:B261"/>
    <mergeCell ref="A262:B262"/>
    <mergeCell ref="A263:B263"/>
    <mergeCell ref="A264:B264"/>
    <mergeCell ref="A255:B255"/>
    <mergeCell ref="A256:B256"/>
    <mergeCell ref="A257:B257"/>
    <mergeCell ref="A258:B258"/>
    <mergeCell ref="A259:B259"/>
    <mergeCell ref="A260:B260"/>
  </mergeCells>
  <pageMargins left="0.59055118110236227" right="0.39370078740157483" top="0.2" bottom="0.2" header="0" footer="0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2024-03-25T12:36:23Z</cp:lastPrinted>
  <dcterms:created xsi:type="dcterms:W3CDTF">2020-07-31T08:08:06Z</dcterms:created>
  <dcterms:modified xsi:type="dcterms:W3CDTF">2024-04-16T12:14:22Z</dcterms:modified>
</cp:coreProperties>
</file>